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1,3'!$A$1:$Q$27</definedName>
    <definedName name="_xlnm.Print_Area" localSheetId="6">'CUADRO 1,4'!$A$1:$Y$37</definedName>
    <definedName name="_xlnm.Print_Area" localSheetId="7">'CUADRO 1,5'!$A$3:$Y$44</definedName>
    <definedName name="_xlnm.Print_Area" localSheetId="9">'CUADRO 1,7'!$A$1:$Q$57</definedName>
    <definedName name="_xlnm.Print_Area" localSheetId="16">'CUADRO 1.10'!$A$1:$Z$66</definedName>
    <definedName name="_xlnm.Print_Area" localSheetId="17">'CUADRO 1.11'!$A$3:$Z$61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1.6'!$A$1:$R$60</definedName>
    <definedName name="_xlnm.Print_Area" localSheetId="10">'CUADRO 1.8'!$A$1:$Y$86</definedName>
    <definedName name="_xlnm.Print_Area" localSheetId="11">'CUADRO 1.8 B'!$A$3:$Y$48</definedName>
    <definedName name="_xlnm.Print_Area" localSheetId="12">'CUADRO 1.8 C'!$A$1:$Z$61</definedName>
    <definedName name="_xlnm.Print_Area" localSheetId="13">'CUADRO 1.9'!$A$1:$Y$56</definedName>
    <definedName name="_xlnm.Print_Area" localSheetId="14">'CUADRO 1.9 B'!$A$1:$Y$50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1,3'!$A$6:$N$24</definedName>
    <definedName name="PAX_NACIONAL" localSheetId="6">'CUADRO 1,4'!$A$6:$T$35</definedName>
    <definedName name="PAX_NACIONAL" localSheetId="7">'CUADRO 1,5'!$A$6:$T$42</definedName>
    <definedName name="PAX_NACIONAL" localSheetId="9">'CUADRO 1,7'!$A$6:$N$55</definedName>
    <definedName name="PAX_NACIONAL" localSheetId="16">'CUADRO 1.10'!$A$6:$U$62</definedName>
    <definedName name="PAX_NACIONAL" localSheetId="17">'CUADRO 1.11'!$A$6:$U$59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1.8'!$A$6:$T$82</definedName>
    <definedName name="PAX_NACIONAL" localSheetId="11">'CUADRO 1.8 B'!$A$6:$T$45</definedName>
    <definedName name="PAX_NACIONAL" localSheetId="12">'CUADRO 1.8 C'!$A$6:$T$58</definedName>
    <definedName name="PAX_NACIONAL" localSheetId="13">'CUADRO 1.9'!$A$6:$T$52</definedName>
    <definedName name="PAX_NACIONAL" localSheetId="14">'CUADRO 1.9 B'!$A$6:$T$45</definedName>
    <definedName name="PAX_NACIONAL" localSheetId="15">'CUADRO 1.9 C'!$A$6:$T$70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<sst xmlns="http://schemas.openxmlformats.org/spreadsheetml/2006/main" count="1563" uniqueCount="472">
  <si>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</si>
  <si>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</si>
  <si>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</si>
  <si>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</si>
  <si>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</si>
  <si>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</si>
  <si>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</si>
  <si>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</si>
  <si>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</si>
  <si>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</si>
  <si>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</si>
  <si>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</si>
  <si>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</si>
  <si>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</si>
  <si>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</si>
  <si>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</si>
  <si>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</si>
  <si>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</si>
  <si>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</si>
  <si>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</si>
  <si>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</si>
  <si>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</si>
  <si>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</si>
  <si>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</si>
  <si>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</si>
  <si>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</si>
  <si>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</si>
  <si>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</si>
  <si>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</si>
  <si>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</si>
  <si>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</si>
  <si>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</si>
  <si>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</si>
  <si>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</si>
  <si>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</si>
  <si>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</si>
  <si>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</si>
  <si>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</si>
  <si>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</si>
  <si>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</si>
  <si>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</si>
  <si>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</si>
  <si>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</si>
  <si>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</si>
  <si>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</si>
  <si>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</si>
  <si>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</si>
  <si>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</si>
  <si>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</si>
  <si>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</si>
  <si>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</si>
  <si>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</si>
  <si>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</si>
  <si>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</si>
  <si>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</si>
  <si>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</si>
  <si>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</si>
  <si>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</si>
  <si>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</si>
  <si>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</si>
  <si>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</si>
  <si>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</si>
  <si>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</si>
  <si>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</si>
  <si>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</si>
  <si>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</si>
  <si>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</si>
  <si>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</si>
  <si>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</si>
  <si>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</si>
  <si>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</si>
  <si>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</si>
  <si>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</si>
  <si>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</si>
  <si>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</si>
  <si>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</si>
  <si>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</si>
  <si>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</si>
  <si>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</si>
  <si>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</si>
  <si>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</si>
  <si>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</si>
  <si>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</si>
  <si>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</si>
  <si>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</si>
  <si>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</si>
  <si>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</si>
  <si>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</si>
  <si>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</si>
  <si>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</si>
  <si>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</si>
  <si>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</si>
  <si>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</si>
  <si>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</si>
  <si>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</si>
  <si>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</si>
  <si>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</si>
  <si>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</si>
  <si>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</si>
  <si>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</si>
  <si>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</si>
  <si>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</si>
  <si>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</si>
  <si>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</si>
  <si>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</si>
  <si>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</si>
  <si>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</si>
  <si>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</si>
  <si>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</si>
  <si>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</si>
  <si>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</si>
  <si>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</si>
  <si>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</si>
  <si>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</si>
  <si>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</si>
  <si>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</si>
  <si>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</si>
  <si>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</si>
  <si>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</si>
  <si>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</si>
  <si>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</si>
  <si>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</si>
  <si>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</si>
  <si>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</si>
  <si>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</si>
  <si>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</si>
  <si>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</si>
  <si>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</si>
  <si>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</si>
  <si>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</si>
  <si>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</si>
  <si>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</si>
  <si>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</si>
  <si>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</si>
  <si>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</si>
  <si>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</si>
  <si>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</si>
  <si>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</si>
  <si>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</si>
  <si>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</si>
  <si>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</si>
  <si>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</si>
  <si>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</si>
  <si>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</si>
  <si>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</si>
  <si>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</si>
  <si>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</si>
  <si>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</si>
  <si>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Boletín Origen-Destino Marzo 2014</t>
  </si>
  <si>
    <t>Ene- Mar 2013</t>
  </si>
  <si>
    <t>Ene- Mar 2014</t>
  </si>
  <si>
    <t>Mar 2014 - Mar 2013</t>
  </si>
  <si>
    <t>Ene - Mar 2014 / Ene - Mar 2013</t>
  </si>
  <si>
    <t>Marzo 2014</t>
  </si>
  <si>
    <t>Marzo 2013</t>
  </si>
  <si>
    <t>Enero - Marzo 2014</t>
  </si>
  <si>
    <t>Enero - Marzo 2013</t>
  </si>
  <si>
    <t>Avianca</t>
  </si>
  <si>
    <t>Lan Colombia</t>
  </si>
  <si>
    <t>Fast Colombia</t>
  </si>
  <si>
    <t>Satena</t>
  </si>
  <si>
    <t>Copa Airlines Colombia</t>
  </si>
  <si>
    <t>Easy Fly</t>
  </si>
  <si>
    <t>Aer. Antioquia</t>
  </si>
  <si>
    <t>Searca</t>
  </si>
  <si>
    <t>Helicol</t>
  </si>
  <si>
    <t>Sarpa</t>
  </si>
  <si>
    <t>Taxcaldas</t>
  </si>
  <si>
    <t>Otras</t>
  </si>
  <si>
    <t>Aerosucre</t>
  </si>
  <si>
    <t>LAS</t>
  </si>
  <si>
    <t>Aer Caribe</t>
  </si>
  <si>
    <t>Linea A. Carguera de Col</t>
  </si>
  <si>
    <t>Selva</t>
  </si>
  <si>
    <t>Air Colombia</t>
  </si>
  <si>
    <t>Aliansa</t>
  </si>
  <si>
    <t>Sadelca</t>
  </si>
  <si>
    <t>Tampa</t>
  </si>
  <si>
    <t>Arall</t>
  </si>
  <si>
    <t>Aerogal</t>
  </si>
  <si>
    <t>American</t>
  </si>
  <si>
    <t>Taca</t>
  </si>
  <si>
    <t>Lan Peru</t>
  </si>
  <si>
    <t>Spirit Airlines</t>
  </si>
  <si>
    <t>Jetblue</t>
  </si>
  <si>
    <t>United Airlines</t>
  </si>
  <si>
    <t>Taca International Airlines S.A</t>
  </si>
  <si>
    <t>Iberia</t>
  </si>
  <si>
    <t>Lacsa</t>
  </si>
  <si>
    <t>Lufthansa</t>
  </si>
  <si>
    <t>Air France</t>
  </si>
  <si>
    <t>Copa</t>
  </si>
  <si>
    <t>Delta</t>
  </si>
  <si>
    <t>Aeromexico</t>
  </si>
  <si>
    <t>Aerol. Argentinas</t>
  </si>
  <si>
    <t>Conviasa</t>
  </si>
  <si>
    <t>Air Canada</t>
  </si>
  <si>
    <t>Interjet</t>
  </si>
  <si>
    <t>Tame</t>
  </si>
  <si>
    <t>Insel Air</t>
  </si>
  <si>
    <t>Cubana</t>
  </si>
  <si>
    <t>Centurion</t>
  </si>
  <si>
    <t>Ups</t>
  </si>
  <si>
    <t>Sky Lease I.</t>
  </si>
  <si>
    <t>Airborne Express. Inc</t>
  </si>
  <si>
    <t>Vensecar C.A.</t>
  </si>
  <si>
    <t>Martinair</t>
  </si>
  <si>
    <t>Absa</t>
  </si>
  <si>
    <t>Florida West</t>
  </si>
  <si>
    <t>Mas Air</t>
  </si>
  <si>
    <t>Cargolux</t>
  </si>
  <si>
    <t>Fedex</t>
  </si>
  <si>
    <t>BOG-MDE-BOG</t>
  </si>
  <si>
    <t>BOG-CLO-BOG</t>
  </si>
  <si>
    <t>BOG-CTG-BOG</t>
  </si>
  <si>
    <t>BOG-BAQ-BOG</t>
  </si>
  <si>
    <t>BOG-BGA-BOG</t>
  </si>
  <si>
    <t>BOG-PEI-BOG</t>
  </si>
  <si>
    <t>BOG-SMR-BOG</t>
  </si>
  <si>
    <t>BOG-ADZ-BOG</t>
  </si>
  <si>
    <t>CTG-MDE-CTG</t>
  </si>
  <si>
    <t>CLO-MDE-CLO</t>
  </si>
  <si>
    <t>BOG-CUC-BOG</t>
  </si>
  <si>
    <t>BOG-MTR-BOG</t>
  </si>
  <si>
    <t>BOG-EYP-BOG</t>
  </si>
  <si>
    <t>BAQ-MDE-BAQ</t>
  </si>
  <si>
    <t>BOG-VUP-BOG</t>
  </si>
  <si>
    <t>BOG-AXM-BOG</t>
  </si>
  <si>
    <t>BOG-NVA-BOG</t>
  </si>
  <si>
    <t>ADZ-MDE-ADZ</t>
  </si>
  <si>
    <t>CLO-CTG-CLO</t>
  </si>
  <si>
    <t>MDE-SMR-MDE</t>
  </si>
  <si>
    <t>APO-EOH-APO</t>
  </si>
  <si>
    <t>EOH-UIB-EOH</t>
  </si>
  <si>
    <t>BOG-EJA-BOG</t>
  </si>
  <si>
    <t>ADZ-CLO-ADZ</t>
  </si>
  <si>
    <t>BOG-PSO-BOG</t>
  </si>
  <si>
    <t>CTG-PEI-CTG</t>
  </si>
  <si>
    <t>BOG-LET-BOG</t>
  </si>
  <si>
    <t>CLO-BAQ-CLO</t>
  </si>
  <si>
    <t>CLO-SMR-CLO</t>
  </si>
  <si>
    <t>BOG-MZL-BOG</t>
  </si>
  <si>
    <t>BOG-RCH-BOG</t>
  </si>
  <si>
    <t>BOG-EOH-BOG</t>
  </si>
  <si>
    <t>BOG-IBE-BOG</t>
  </si>
  <si>
    <t>EOH-MTR-EOH</t>
  </si>
  <si>
    <t>BOG-PPN-BOG</t>
  </si>
  <si>
    <t>EOH-PEI-EOH</t>
  </si>
  <si>
    <t>BOG-AUC-BOG</t>
  </si>
  <si>
    <t>BOG-FLA-BOG</t>
  </si>
  <si>
    <t>ADZ-CTG-ADZ</t>
  </si>
  <si>
    <t>CUC-BGA-CUC</t>
  </si>
  <si>
    <t>BOG-UIB-BOG</t>
  </si>
  <si>
    <t>ADZ-PEI-ADZ</t>
  </si>
  <si>
    <t>ADZ-PVA-ADZ</t>
  </si>
  <si>
    <t>CTG-BGA-CTG</t>
  </si>
  <si>
    <t>BOG-VVC-BOG</t>
  </si>
  <si>
    <t>CLO-PSO-CLO</t>
  </si>
  <si>
    <t>CAQ-EOH-CAQ</t>
  </si>
  <si>
    <t>CLO-TCO-CLO</t>
  </si>
  <si>
    <t>ADZ-BGA-ADZ</t>
  </si>
  <si>
    <t>OTRAS</t>
  </si>
  <si>
    <t>BOG-MIA-BOG</t>
  </si>
  <si>
    <t>BOG-FLL-BOG</t>
  </si>
  <si>
    <t>BOG-IAH-BOG</t>
  </si>
  <si>
    <t>CLO-MIA-CLO</t>
  </si>
  <si>
    <t>MDE-FLL-MDE</t>
  </si>
  <si>
    <t>MDE-MIA-MDE</t>
  </si>
  <si>
    <t>BOG-JFK-BOG</t>
  </si>
  <si>
    <t>BOG-ORL-BOG</t>
  </si>
  <si>
    <t>BAQ-MIA-BAQ</t>
  </si>
  <si>
    <t>BOG-YYZ-BOG</t>
  </si>
  <si>
    <t>BOG-EWR-BOG</t>
  </si>
  <si>
    <t>CTG-MIA-CTG</t>
  </si>
  <si>
    <t>CTG-FLL-CTG</t>
  </si>
  <si>
    <t>BOG-ATL-BOG</t>
  </si>
  <si>
    <t>BOG-IAD-BOG</t>
  </si>
  <si>
    <t>MDE-JFK-MDE</t>
  </si>
  <si>
    <t>BOG-DFW-BOG</t>
  </si>
  <si>
    <t>BOG-LAX-BOG</t>
  </si>
  <si>
    <t>AXM-FLL-AXM</t>
  </si>
  <si>
    <t>PEI-JFK-PEI</t>
  </si>
  <si>
    <t>BAQ-JFK-BAQ</t>
  </si>
  <si>
    <t>BOG-LIM-BOG</t>
  </si>
  <si>
    <t>BOG-UIO-BOG</t>
  </si>
  <si>
    <t>BOG-GYE-BOG</t>
  </si>
  <si>
    <t>BOG-CCS-BOG</t>
  </si>
  <si>
    <t>BOG-BUE-BOG</t>
  </si>
  <si>
    <t>BOG-SCL-BOG</t>
  </si>
  <si>
    <t>BOG-GRU-BOG</t>
  </si>
  <si>
    <t>BOG-SAO-BOG</t>
  </si>
  <si>
    <t>MDE-LIM-MDE</t>
  </si>
  <si>
    <t>BOG-RIO-BOG</t>
  </si>
  <si>
    <t>MDE-UIO-MDE</t>
  </si>
  <si>
    <t>CLO-UIO-CLO</t>
  </si>
  <si>
    <t>CLO-ESM-CLO</t>
  </si>
  <si>
    <t>MDE-CCS-MDE</t>
  </si>
  <si>
    <t>BOG-VLN-BOG</t>
  </si>
  <si>
    <t>CTG-CCS-CTG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</si>
  <si>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</si>
  <si>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</si>
  <si>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</si>
  <si>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</si>
  <si>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</si>
  <si>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</si>
  <si>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</si>
  <si>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</si>
  <si>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</si>
  <si>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</si>
  <si>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</si>
  <si>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</si>
  <si>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</si>
  <si>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</si>
  <si>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BOG-SJO-BOG</t>
  </si>
  <si>
    <t>BAQ-PTY-BAQ</t>
  </si>
  <si>
    <t>CTG-PTY-CTG</t>
  </si>
  <si>
    <t>ADZ-PTY-ADZ</t>
  </si>
  <si>
    <t>BOG-SDQ-BOG</t>
  </si>
  <si>
    <t>BGA-PTY-BGA</t>
  </si>
  <si>
    <t>BOG-PUJ-BOG</t>
  </si>
  <si>
    <t>BOG-HAV-BOG</t>
  </si>
  <si>
    <t>BOG-AUA-BOG</t>
  </si>
  <si>
    <t>BOG-CUR-BOG</t>
  </si>
  <si>
    <t>MDE-CUR-MDE</t>
  </si>
  <si>
    <t>CLO-AUA-CLO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</si>
  <si>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</si>
  <si>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</si>
  <si>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</si>
  <si>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</si>
  <si>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</si>
  <si>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</si>
  <si>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</si>
  <si>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</si>
  <si>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</si>
  <si>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</si>
  <si>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</si>
  <si>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</si>
  <si>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</si>
  <si>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ALEMANIA</t>
  </si>
  <si>
    <t>FRANCIA</t>
  </si>
  <si>
    <t>INGLATERRA</t>
  </si>
  <si>
    <t>HOLANDA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</si>
  <si>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</si>
  <si>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</si>
  <si>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</si>
  <si>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</si>
  <si>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</si>
  <si>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</si>
  <si>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</si>
  <si>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</si>
  <si>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</si>
  <si>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</si>
  <si>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</si>
  <si>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BOG-AMS-BOG</t>
  </si>
  <si>
    <t>BOG-LUX-BOG</t>
  </si>
  <si>
    <t>ESPANA</t>
  </si>
  <si>
    <t>LUXEMBURGO</t>
  </si>
  <si>
    <t>BARBADOS</t>
  </si>
  <si>
    <t>TRINIDAD Y TOBAGO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</si>
  <si>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</si>
  <si>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</si>
  <si>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</si>
  <si>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</si>
  <si>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</si>
  <si>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</si>
  <si>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</si>
  <si>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</si>
  <si>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</si>
  <si>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</si>
  <si>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</si>
  <si>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</si>
  <si>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</si>
  <si>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</si>
  <si>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PEREIRA</t>
  </si>
  <si>
    <t>PEREIRA - MATECAÑAS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</si>
  <si>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</si>
  <si>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</si>
  <si>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</si>
  <si>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</si>
  <si>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</si>
  <si>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</si>
  <si>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</si>
  <si>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</si>
  <si>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</si>
  <si>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NEIVA</t>
  </si>
  <si>
    <t>NEIVA - BENITO SALAS</t>
  </si>
  <si>
    <t>VALLEDUPAR</t>
  </si>
  <si>
    <t>VALLEDUPAR-ALFONSO LOPEZ P.</t>
  </si>
  <si>
    <t>ARMENIA</t>
  </si>
  <si>
    <t>ARMENIA - EL EDEN</t>
  </si>
  <si>
    <t>QUIBDO</t>
  </si>
  <si>
    <t>QUIBDO - EL CARAÑO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</si>
  <si>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</si>
  <si>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</si>
  <si>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</si>
  <si>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</si>
  <si>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</si>
  <si>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</si>
  <si>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LETICIA</t>
  </si>
  <si>
    <t>LETICIA-ALFREDO VASQUEZ COBO</t>
  </si>
  <si>
    <t>VILLAVICENCIO</t>
  </si>
  <si>
    <t>VANGUARDIA</t>
  </si>
  <si>
    <t>PUERTO GAITAN</t>
  </si>
  <si>
    <t>MORELIA</t>
  </si>
  <si>
    <t>IBAGUE</t>
  </si>
  <si>
    <t>IBAGUE - PERALES</t>
  </si>
  <si>
    <t>MANIZALES</t>
  </si>
  <si>
    <t>MANIZALES - LA NUBIA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</si>
  <si>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</si>
  <si>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</si>
  <si>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</si>
  <si>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</si>
  <si>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</si>
  <si>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</si>
  <si>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FLORENCIA</t>
  </si>
  <si>
    <t>GUSTAVO ARTUNDUAGA PAREDES</t>
  </si>
  <si>
    <t>MAICAO</t>
  </si>
  <si>
    <t>JORGE ISAACS (ANTES LA MINA)</t>
  </si>
  <si>
    <t>PUERTO ASIS</t>
  </si>
  <si>
    <t>PUERTO ASIS - 3 DE MAYO</t>
  </si>
  <si>
    <t>PROVIDENCIA</t>
  </si>
  <si>
    <t>PROVIDENCIA- EL EMBRUJO</t>
  </si>
  <si>
    <t>TUMACO</t>
  </si>
  <si>
    <t>TUMACO - LA FLORIDA</t>
  </si>
  <si>
    <t>CAUCASIA</t>
  </si>
  <si>
    <t>CAUCASIA- JUAN H. WHITE</t>
  </si>
  <si>
    <t>PUERTO LEGUIZAMO</t>
  </si>
  <si>
    <t>PUERTO CARRENO</t>
  </si>
  <si>
    <t>CARREÑO-GERMAN OLANO</t>
  </si>
  <si>
    <t>MITU</t>
  </si>
  <si>
    <t>GUAPI</t>
  </si>
  <si>
    <t>GUAPI - JUAN CASIANO</t>
  </si>
  <si>
    <t>URIBIA</t>
  </si>
  <si>
    <t>PUERTO BOLIVAR - PORTETE</t>
  </si>
  <si>
    <t>COROZAL</t>
  </si>
  <si>
    <t>COROZAL - LAS BRUJAS</t>
  </si>
  <si>
    <t>BAHIA SOLANO</t>
  </si>
  <si>
    <t>BAHIA SOLANO - JOSE C. MUTIS</t>
  </si>
  <si>
    <t>PUERTO INIRIDA</t>
  </si>
  <si>
    <t>PUERTO INIRIDA - CESAR GAVIRIA TRUJ</t>
  </si>
  <si>
    <t>SAN JOSE DEL GUAVIARE</t>
  </si>
  <si>
    <t>NUQUI</t>
  </si>
  <si>
    <t>NUQUI - REYES MURILLO</t>
  </si>
  <si>
    <t>MALAGA</t>
  </si>
  <si>
    <t>CUMARIBO</t>
  </si>
  <si>
    <t>LA MACARENA</t>
  </si>
  <si>
    <t>LA MACARENA - META</t>
  </si>
  <si>
    <t>LA PRIMAVERA</t>
  </si>
  <si>
    <t>PUERTO BOYACA</t>
  </si>
  <si>
    <t>VELASQUEZ</t>
  </si>
  <si>
    <t>BUENAVENTURA</t>
  </si>
  <si>
    <t>BUENAVENTURA - GERARDO TOBAR LOPEZ</t>
  </si>
  <si>
    <t>TIMBIQUI</t>
  </si>
  <si>
    <t>ALDANA</t>
  </si>
  <si>
    <t>IPIALES - SAN LUIS</t>
  </si>
  <si>
    <t>MIRAFLORES - GUAVIARE</t>
  </si>
  <si>
    <t>MIRAFLORES</t>
  </si>
  <si>
    <t>GUAINIA (BARRANCO MINAS)</t>
  </si>
  <si>
    <t>BARRANCO MINAS</t>
  </si>
  <si>
    <t>CARURU</t>
  </si>
  <si>
    <t>TARAIRA</t>
  </si>
  <si>
    <t>LA PEDRERA</t>
  </si>
  <si>
    <t>ARARACUARA</t>
  </si>
  <si>
    <t>MORALES</t>
  </si>
  <si>
    <t>CALIFORNIA</t>
  </si>
  <si>
    <t>REMEDIOS</t>
  </si>
  <si>
    <t>REMEDIOS OTU</t>
  </si>
  <si>
    <t>SOLANO</t>
  </si>
  <si>
    <t>MELGAR</t>
  </si>
  <si>
    <t>TOLEMAIDA</t>
  </si>
  <si>
    <t>SANTA RITA - VICHADA</t>
  </si>
  <si>
    <t>CENTRO ADM. "MARANDUA"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</si>
</sst>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i/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680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49" xfId="56" applyFont="1" applyFill="1" applyBorder="1">
      <alignment/>
      <protection/>
    </xf>
    <xf numFmtId="0" fontId="113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7" fillId="7" borderId="153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0" fontId="120" fillId="7" borderId="154" xfId="59" applyFont="1" applyFill="1" applyBorder="1" applyAlignment="1">
      <alignment/>
      <protection/>
    </xf>
    <xf numFmtId="0" fontId="121" fillId="7" borderId="14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7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7" fontId="47" fillId="40" borderId="174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5" xfId="60" applyFont="1" applyFill="1" applyBorder="1" applyAlignment="1" applyProtection="1">
      <alignment horizontal="center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8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7" fontId="34" fillId="40" borderId="174" xfId="46" applyNumberFormat="1" applyFont="1" applyFill="1" applyBorder="1" applyAlignment="1">
      <alignment/>
    </xf>
    <xf numFmtId="37" fontId="34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4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49" fillId="3" borderId="0" xfId="57" applyFont="1" applyFill="1">
      <alignment/>
      <protection/>
    </xf>
    <xf numFmtId="0" fontId="40" fillId="39" borderId="180" xfId="56" applyFont="1" applyFill="1" applyBorder="1" applyAlignment="1">
      <alignment horizontal="center"/>
      <protection/>
    </xf>
    <xf numFmtId="0" fontId="40" fillId="39" borderId="181" xfId="56" applyFont="1" applyFill="1" applyBorder="1" applyAlignment="1">
      <alignment horizontal="center"/>
      <protection/>
    </xf>
    <xf numFmtId="0" fontId="138" fillId="39" borderId="18" xfId="56" applyFont="1" applyFill="1" applyBorder="1" applyAlignment="1">
      <alignment horizontal="center"/>
      <protection/>
    </xf>
    <xf numFmtId="0" fontId="138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9" fillId="37" borderId="182" xfId="45" applyNumberFormat="1" applyFont="1" applyFill="1" applyBorder="1" applyAlignment="1" applyProtection="1">
      <alignment horizontal="center"/>
      <protection/>
    </xf>
    <xf numFmtId="37" fontId="139" fillId="37" borderId="183" xfId="45" applyNumberFormat="1" applyFont="1" applyFill="1" applyBorder="1" applyAlignment="1" applyProtection="1">
      <alignment horizont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27" fillId="40" borderId="174" xfId="45" applyNumberFormat="1" applyFont="1" applyFill="1" applyBorder="1" applyAlignment="1" applyProtection="1">
      <alignment horizontal="center"/>
      <protection/>
    </xf>
    <xf numFmtId="37" fontId="27" fillId="40" borderId="184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4" xfId="63" applyFont="1" applyFill="1" applyBorder="1" applyAlignment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6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5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7" xfId="63" applyFont="1" applyFill="1" applyBorder="1" applyAlignment="1">
      <alignment horizontal="center" vertical="center"/>
      <protection/>
    </xf>
    <xf numFmtId="49" fontId="12" fillId="35" borderId="174" xfId="63" applyNumberFormat="1" applyFont="1" applyFill="1" applyBorder="1" applyAlignment="1">
      <alignment horizontal="center" vertical="center" wrapText="1"/>
      <protection/>
    </xf>
    <xf numFmtId="49" fontId="12" fillId="35" borderId="184" xfId="63" applyNumberFormat="1" applyFont="1" applyFill="1" applyBorder="1" applyAlignment="1">
      <alignment horizontal="center" vertical="center" wrapText="1"/>
      <protection/>
    </xf>
    <xf numFmtId="49" fontId="12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86" xfId="63" applyNumberFormat="1" applyFont="1" applyFill="1" applyBorder="1" applyAlignment="1">
      <alignment horizontal="center" vertical="center" wrapText="1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0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8" fillId="35" borderId="188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2" xfId="57" applyNumberFormat="1" applyFont="1" applyFill="1" applyBorder="1" applyAlignment="1">
      <alignment horizontal="center" vertical="center" wrapText="1"/>
      <protection/>
    </xf>
    <xf numFmtId="1" fontId="18" fillId="35" borderId="193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4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195" xfId="57" applyFont="1" applyFill="1" applyBorder="1" applyAlignment="1">
      <alignment horizontal="center"/>
      <protection/>
    </xf>
    <xf numFmtId="0" fontId="19" fillId="35" borderId="196" xfId="57" applyFont="1" applyFill="1" applyBorder="1" applyAlignment="1">
      <alignment horizontal="center"/>
      <protection/>
    </xf>
    <xf numFmtId="49" fontId="18" fillId="35" borderId="197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37" fontId="34" fillId="40" borderId="174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9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0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0" fontId="12" fillId="35" borderId="174" xfId="63" applyFont="1" applyFill="1" applyBorder="1" applyAlignment="1">
      <alignment horizontal="center"/>
      <protection/>
    </xf>
    <xf numFmtId="0" fontId="12" fillId="35" borderId="184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4" xfId="63" applyNumberFormat="1" applyFont="1" applyFill="1" applyBorder="1" applyAlignment="1">
      <alignment horizontal="center" vertical="center" wrapText="1"/>
      <protection/>
    </xf>
    <xf numFmtId="49" fontId="13" fillId="35" borderId="184" xfId="63" applyNumberFormat="1" applyFont="1" applyFill="1" applyBorder="1" applyAlignment="1">
      <alignment horizontal="center" vertical="center" wrapText="1"/>
      <protection/>
    </xf>
    <xf numFmtId="49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37" fontId="37" fillId="40" borderId="174" xfId="45" applyNumberFormat="1" applyFont="1" applyFill="1" applyBorder="1" applyAlignment="1" applyProtection="1">
      <alignment horizontal="center"/>
      <protection/>
    </xf>
    <xf numFmtId="37" fontId="37" fillId="40" borderId="184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4" xfId="63" applyFont="1" applyFill="1" applyBorder="1" applyAlignment="1">
      <alignment horizontal="center" vertical="center"/>
      <protection/>
    </xf>
    <xf numFmtId="0" fontId="13" fillId="35" borderId="184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79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4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5" xfId="57" applyFont="1" applyFill="1" applyBorder="1" applyAlignment="1">
      <alignment horizontal="center"/>
      <protection/>
    </xf>
    <xf numFmtId="49" fontId="18" fillId="35" borderId="207" xfId="57" applyNumberFormat="1" applyFont="1" applyFill="1" applyBorder="1" applyAlignment="1">
      <alignment horizontal="center" vertical="center" wrapText="1"/>
      <protection/>
    </xf>
    <xf numFmtId="0" fontId="31" fillId="0" borderId="208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9" fillId="35" borderId="199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0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0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0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49" fontId="18" fillId="35" borderId="184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37" fontId="47" fillId="40" borderId="174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4" xfId="57" applyNumberFormat="1" applyFont="1" applyFill="1" applyBorder="1" applyAlignment="1">
      <alignment horizontal="center" vertical="center" wrapText="1"/>
      <protection/>
    </xf>
    <xf numFmtId="49" fontId="13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1" fontId="18" fillId="35" borderId="215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6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33350"/>
          <a:ext cx="27813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339" customWidth="1"/>
    <col min="2" max="2" width="14.28125" style="339" customWidth="1"/>
    <col min="3" max="3" width="67.28125" style="339" customWidth="1"/>
    <col min="4" max="4" width="2.140625" style="339" customWidth="1"/>
    <col min="5" max="16384" width="11.2812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0" t="s">
        <v>148</v>
      </c>
      <c r="C8" s="501"/>
      <c r="E8" s="349"/>
    </row>
    <row r="9" spans="2:5" ht="23.25">
      <c r="B9" s="502" t="s">
        <v>38</v>
      </c>
      <c r="C9" s="503"/>
      <c r="E9" s="349"/>
    </row>
    <row r="10" spans="2:3" ht="15.75" customHeight="1">
      <c r="B10" s="504" t="s">
        <v>77</v>
      </c>
      <c r="C10" s="505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74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75" t="s">
        <v>119</v>
      </c>
      <c r="C30" s="371" t="s">
        <v>131</v>
      </c>
      <c r="D30" s="391"/>
    </row>
    <row r="31" s="497" customFormat="1" ht="15" customHeight="1" thickTop="1"/>
    <row r="32" s="497" customFormat="1" ht="14.25">
      <c r="B32" s="498"/>
    </row>
    <row r="33" s="497" customFormat="1" ht="12"/>
    <row r="34" s="497" customFormat="1" ht="12"/>
    <row r="35" spans="1:3" ht="14.25">
      <c r="A35" s="384"/>
      <c r="B35" s="385" t="s">
        <v>137</v>
      </c>
      <c r="C35" s="384"/>
    </row>
    <row r="36" spans="1:3" ht="12">
      <c r="A36" s="384"/>
      <c r="B36" s="384" t="s">
        <v>138</v>
      </c>
      <c r="C36" s="384"/>
    </row>
    <row r="37" spans="1:3" ht="12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">
      <c r="A39" s="384"/>
      <c r="B39" s="384" t="s">
        <v>140</v>
      </c>
      <c r="C39" s="384"/>
    </row>
    <row r="40" spans="1:3" ht="12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4.25">
      <c r="A43" s="384"/>
      <c r="B43" s="387" t="s">
        <v>108</v>
      </c>
      <c r="C43" s="384"/>
    </row>
    <row r="44" spans="1:3" ht="12">
      <c r="A44" s="384"/>
      <c r="B44" s="388" t="s">
        <v>109</v>
      </c>
      <c r="C44" s="384"/>
    </row>
    <row r="45" spans="1:3" ht="12">
      <c r="A45" s="384"/>
      <c r="B45" s="384"/>
      <c r="C45" s="384"/>
    </row>
    <row r="46" spans="1:3" ht="12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25">
      <selection activeCell="N9" sqref="N9:O55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customWidth="1"/>
    <col min="5" max="6" width="9.7109375" style="186" customWidth="1"/>
    <col min="7" max="7" width="11.7109375" style="186" customWidth="1"/>
    <col min="8" max="8" width="9.140625" style="186" customWidth="1"/>
    <col min="9" max="9" width="9.00390625" style="186" customWidth="1"/>
    <col min="10" max="10" width="10.28125" style="186" customWidth="1"/>
    <col min="11" max="11" width="12.00390625" style="186" customWidth="1"/>
    <col min="12" max="12" width="9.28125" style="186" customWidth="1"/>
    <col min="13" max="14" width="9.7109375" style="186" customWidth="1"/>
    <col min="15" max="15" width="11.7109375" style="186" customWidth="1"/>
    <col min="16" max="16" width="9.28125" style="186" customWidth="1"/>
    <col min="17" max="17" width="10.28125" style="186" customWidth="1"/>
    <col min="18" max="16384" width="9.140625" style="186" customWidth="1"/>
  </cols>
  <sheetData>
    <row r="1" spans="14:17" ht="19.5" thickBot="1">
      <c r="N1" s="616" t="s">
        <v>28</v>
      </c>
      <c r="O1" s="617"/>
      <c r="P1" s="617"/>
      <c r="Q1" s="618"/>
    </row>
    <row r="2" ht="3.75" customHeight="1" thickBot="1"/>
    <row r="3" spans="1:17" ht="24" customHeight="1" thickTop="1">
      <c r="A3" s="604" t="s">
        <v>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23.2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211" customFormat="1" ht="20.25" customHeight="1" thickBot="1">
      <c r="A5" s="624" t="s">
        <v>142</v>
      </c>
      <c r="B5" s="619" t="s">
        <v>36</v>
      </c>
      <c r="C5" s="620"/>
      <c r="D5" s="620"/>
      <c r="E5" s="620"/>
      <c r="F5" s="621"/>
      <c r="G5" s="621"/>
      <c r="H5" s="621"/>
      <c r="I5" s="622"/>
      <c r="J5" s="620" t="s">
        <v>35</v>
      </c>
      <c r="K5" s="620"/>
      <c r="L5" s="620"/>
      <c r="M5" s="620"/>
      <c r="N5" s="620"/>
      <c r="O5" s="620"/>
      <c r="P5" s="620"/>
      <c r="Q5" s="623"/>
    </row>
    <row r="6" spans="1:17" s="477" customFormat="1" ht="28.5" customHeight="1" thickBot="1">
      <c r="A6" s="625"/>
      <c r="B6" s="607" t="s">
        <v>153</v>
      </c>
      <c r="C6" s="608"/>
      <c r="D6" s="609"/>
      <c r="E6" s="559" t="s">
        <v>34</v>
      </c>
      <c r="F6" s="607" t="s">
        <v>154</v>
      </c>
      <c r="G6" s="608"/>
      <c r="H6" s="609"/>
      <c r="I6" s="561" t="s">
        <v>33</v>
      </c>
      <c r="J6" s="607" t="s">
        <v>155</v>
      </c>
      <c r="K6" s="608"/>
      <c r="L6" s="609"/>
      <c r="M6" s="559" t="s">
        <v>34</v>
      </c>
      <c r="N6" s="607" t="s">
        <v>156</v>
      </c>
      <c r="O6" s="608"/>
      <c r="P6" s="609"/>
      <c r="Q6" s="559" t="s">
        <v>33</v>
      </c>
    </row>
    <row r="7" spans="1:17" s="210" customFormat="1" ht="22.5" customHeight="1" thickBot="1">
      <c r="A7" s="626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12" customFormat="1" ht="18" customHeight="1" thickBot="1">
      <c r="A8" s="219" t="s">
        <v>51</v>
      </c>
      <c r="B8" s="218">
        <f>SUM(B9:B55)</f>
        <v>11596.947999999997</v>
      </c>
      <c r="C8" s="214">
        <f>SUM(C9:C55)</f>
        <v>1472.218999999999</v>
      </c>
      <c r="D8" s="214">
        <f aca="true" t="shared" si="0" ref="D8:D13">C8+B8</f>
        <v>13069.166999999996</v>
      </c>
      <c r="E8" s="215">
        <f aca="true" t="shared" si="1" ref="E8:E13">D8/$D$8</f>
        <v>1</v>
      </c>
      <c r="F8" s="214">
        <f>SUM(F9:F55)</f>
        <v>10024.576999999997</v>
      </c>
      <c r="G8" s="214">
        <f>SUM(G9:G55)</f>
        <v>1081.1619999999996</v>
      </c>
      <c r="H8" s="214">
        <f aca="true" t="shared" si="2" ref="H8:H13">G8+F8</f>
        <v>11105.738999999998</v>
      </c>
      <c r="I8" s="217">
        <f aca="true" t="shared" si="3" ref="I8:I13">(D8/H8-1)</f>
        <v>0.17679399813015584</v>
      </c>
      <c r="J8" s="216">
        <f>SUM(J9:J55)</f>
        <v>33216.618</v>
      </c>
      <c r="K8" s="214">
        <f>SUM(K9:K55)</f>
        <v>3326.85799999998</v>
      </c>
      <c r="L8" s="214">
        <f aca="true" t="shared" si="4" ref="L8:L13">K8+J8</f>
        <v>36543.47599999998</v>
      </c>
      <c r="M8" s="215">
        <f aca="true" t="shared" si="5" ref="M8:M13">(L8/$L$8)</f>
        <v>1</v>
      </c>
      <c r="N8" s="214">
        <f>SUM(N9:N55)</f>
        <v>29768.792000000005</v>
      </c>
      <c r="O8" s="214">
        <f>SUM(O9:O55)</f>
        <v>3525.3969999999754</v>
      </c>
      <c r="P8" s="214">
        <f aca="true" t="shared" si="6" ref="P8:P13">O8+N8</f>
        <v>33294.188999999984</v>
      </c>
      <c r="Q8" s="213">
        <f aca="true" t="shared" si="7" ref="Q8:Q13">(L8/P8-1)</f>
        <v>0.09759321664209919</v>
      </c>
    </row>
    <row r="9" spans="1:17" s="187" customFormat="1" ht="18" customHeight="1" thickTop="1">
      <c r="A9" s="201" t="s">
        <v>212</v>
      </c>
      <c r="B9" s="200">
        <v>2115.106</v>
      </c>
      <c r="C9" s="196">
        <v>222.969</v>
      </c>
      <c r="D9" s="196">
        <f t="shared" si="0"/>
        <v>2338.0750000000003</v>
      </c>
      <c r="E9" s="199">
        <f t="shared" si="1"/>
        <v>0.17890007832939933</v>
      </c>
      <c r="F9" s="197">
        <v>1735.4139999999995</v>
      </c>
      <c r="G9" s="196">
        <v>43.894</v>
      </c>
      <c r="H9" s="196">
        <f t="shared" si="2"/>
        <v>1779.3079999999995</v>
      </c>
      <c r="I9" s="198">
        <f t="shared" si="3"/>
        <v>0.3140361309003281</v>
      </c>
      <c r="J9" s="197">
        <v>5798.829999999999</v>
      </c>
      <c r="K9" s="196">
        <v>276.428</v>
      </c>
      <c r="L9" s="196">
        <f t="shared" si="4"/>
        <v>6075.257999999999</v>
      </c>
      <c r="M9" s="198">
        <f t="shared" si="5"/>
        <v>0.16624740350370618</v>
      </c>
      <c r="N9" s="197">
        <v>4877.809000000001</v>
      </c>
      <c r="O9" s="196">
        <v>133.522</v>
      </c>
      <c r="P9" s="196">
        <f t="shared" si="6"/>
        <v>5011.331000000001</v>
      </c>
      <c r="Q9" s="195">
        <f t="shared" si="7"/>
        <v>0.21230427604961588</v>
      </c>
    </row>
    <row r="10" spans="1:17" s="187" customFormat="1" ht="18" customHeight="1">
      <c r="A10" s="201" t="s">
        <v>215</v>
      </c>
      <c r="B10" s="200">
        <v>1496.0979999999997</v>
      </c>
      <c r="C10" s="196">
        <v>8.902000000000001</v>
      </c>
      <c r="D10" s="196">
        <f t="shared" si="0"/>
        <v>1504.9999999999998</v>
      </c>
      <c r="E10" s="199">
        <f t="shared" si="1"/>
        <v>0.11515653599039635</v>
      </c>
      <c r="F10" s="197">
        <v>1103.1040000000003</v>
      </c>
      <c r="G10" s="196">
        <v>8.533</v>
      </c>
      <c r="H10" s="196">
        <f t="shared" si="2"/>
        <v>1111.6370000000002</v>
      </c>
      <c r="I10" s="198">
        <f t="shared" si="3"/>
        <v>0.3538592184319158</v>
      </c>
      <c r="J10" s="197">
        <v>4359.299</v>
      </c>
      <c r="K10" s="196">
        <v>15.648</v>
      </c>
      <c r="L10" s="196">
        <f t="shared" si="4"/>
        <v>4374.947</v>
      </c>
      <c r="M10" s="198">
        <f t="shared" si="5"/>
        <v>0.11971896160069727</v>
      </c>
      <c r="N10" s="197">
        <v>3825.8089999999993</v>
      </c>
      <c r="O10" s="196">
        <v>27.735</v>
      </c>
      <c r="P10" s="196">
        <f t="shared" si="6"/>
        <v>3853.5439999999994</v>
      </c>
      <c r="Q10" s="195">
        <f t="shared" si="7"/>
        <v>0.1353047999451935</v>
      </c>
    </row>
    <row r="11" spans="1:17" s="187" customFormat="1" ht="18" customHeight="1">
      <c r="A11" s="201" t="s">
        <v>213</v>
      </c>
      <c r="B11" s="200">
        <v>1472.7150000000001</v>
      </c>
      <c r="C11" s="196">
        <v>7.249999999999999</v>
      </c>
      <c r="D11" s="196">
        <f t="shared" si="0"/>
        <v>1479.9650000000001</v>
      </c>
      <c r="E11" s="199">
        <f t="shared" si="1"/>
        <v>0.1132409586624764</v>
      </c>
      <c r="F11" s="197">
        <v>1399.86</v>
      </c>
      <c r="G11" s="196">
        <v>13.755</v>
      </c>
      <c r="H11" s="196">
        <f t="shared" si="2"/>
        <v>1413.615</v>
      </c>
      <c r="I11" s="198">
        <f t="shared" si="3"/>
        <v>0.04693640064656934</v>
      </c>
      <c r="J11" s="197">
        <v>3962.496</v>
      </c>
      <c r="K11" s="196">
        <v>9.649999999999999</v>
      </c>
      <c r="L11" s="196">
        <f t="shared" si="4"/>
        <v>3972.146</v>
      </c>
      <c r="M11" s="198">
        <f t="shared" si="5"/>
        <v>0.1086964469389831</v>
      </c>
      <c r="N11" s="197">
        <v>3862.179</v>
      </c>
      <c r="O11" s="196">
        <v>28.561</v>
      </c>
      <c r="P11" s="196">
        <f t="shared" si="6"/>
        <v>3890.7400000000002</v>
      </c>
      <c r="Q11" s="195">
        <f t="shared" si="7"/>
        <v>0.020923012074823832</v>
      </c>
    </row>
    <row r="12" spans="1:17" s="187" customFormat="1" ht="18" customHeight="1">
      <c r="A12" s="201" t="s">
        <v>238</v>
      </c>
      <c r="B12" s="200">
        <v>1127.3449999999998</v>
      </c>
      <c r="C12" s="196">
        <v>0</v>
      </c>
      <c r="D12" s="196">
        <f t="shared" si="0"/>
        <v>1127.3449999999998</v>
      </c>
      <c r="E12" s="199">
        <f t="shared" si="1"/>
        <v>0.08625989705388264</v>
      </c>
      <c r="F12" s="197">
        <v>760.639</v>
      </c>
      <c r="G12" s="196">
        <v>2</v>
      </c>
      <c r="H12" s="196">
        <f t="shared" si="2"/>
        <v>762.639</v>
      </c>
      <c r="I12" s="198">
        <f t="shared" si="3"/>
        <v>0.47821577443587304</v>
      </c>
      <c r="J12" s="197">
        <v>3452.7199999999993</v>
      </c>
      <c r="K12" s="196">
        <v>0.61</v>
      </c>
      <c r="L12" s="196">
        <f t="shared" si="4"/>
        <v>3453.3299999999995</v>
      </c>
      <c r="M12" s="198">
        <f t="shared" si="5"/>
        <v>0.09449922059959488</v>
      </c>
      <c r="N12" s="197">
        <v>2874.2649999999994</v>
      </c>
      <c r="O12" s="196">
        <v>2</v>
      </c>
      <c r="P12" s="196">
        <f t="shared" si="6"/>
        <v>2876.2649999999994</v>
      </c>
      <c r="Q12" s="195">
        <f t="shared" si="7"/>
        <v>0.20062998367674756</v>
      </c>
    </row>
    <row r="13" spans="1:17" s="187" customFormat="1" ht="18" customHeight="1">
      <c r="A13" s="201" t="s">
        <v>219</v>
      </c>
      <c r="B13" s="200">
        <v>859.8919999999999</v>
      </c>
      <c r="C13" s="196">
        <v>107.887</v>
      </c>
      <c r="D13" s="196">
        <f t="shared" si="0"/>
        <v>967.779</v>
      </c>
      <c r="E13" s="199">
        <f t="shared" si="1"/>
        <v>0.07405054966395336</v>
      </c>
      <c r="F13" s="197">
        <v>717.462</v>
      </c>
      <c r="G13" s="196">
        <v>80.267</v>
      </c>
      <c r="H13" s="196">
        <f t="shared" si="2"/>
        <v>797.729</v>
      </c>
      <c r="I13" s="198">
        <f t="shared" si="3"/>
        <v>0.21316762960855118</v>
      </c>
      <c r="J13" s="197">
        <v>2259.218</v>
      </c>
      <c r="K13" s="196">
        <v>341.507</v>
      </c>
      <c r="L13" s="196">
        <f t="shared" si="4"/>
        <v>2600.725</v>
      </c>
      <c r="M13" s="198">
        <f t="shared" si="5"/>
        <v>0.07116796989974357</v>
      </c>
      <c r="N13" s="197">
        <v>2057.2349999999997</v>
      </c>
      <c r="O13" s="196">
        <v>260.47700000000003</v>
      </c>
      <c r="P13" s="196">
        <f t="shared" si="6"/>
        <v>2317.7119999999995</v>
      </c>
      <c r="Q13" s="195">
        <f t="shared" si="7"/>
        <v>0.12210878659643676</v>
      </c>
    </row>
    <row r="14" spans="1:17" s="187" customFormat="1" ht="18" customHeight="1">
      <c r="A14" s="201" t="s">
        <v>214</v>
      </c>
      <c r="B14" s="200">
        <v>604.033</v>
      </c>
      <c r="C14" s="196">
        <v>1.54</v>
      </c>
      <c r="D14" s="196">
        <f aca="true" t="shared" si="8" ref="D14:D36">C14+B14</f>
        <v>605.573</v>
      </c>
      <c r="E14" s="199">
        <f aca="true" t="shared" si="9" ref="E14:E36">D14/$D$8</f>
        <v>0.04633600595967594</v>
      </c>
      <c r="F14" s="197">
        <v>689.1929999999999</v>
      </c>
      <c r="G14" s="196">
        <v>0.5750000000000001</v>
      </c>
      <c r="H14" s="196">
        <f aca="true" t="shared" si="10" ref="H14:H36">G14+F14</f>
        <v>689.7679999999999</v>
      </c>
      <c r="I14" s="198">
        <f aca="true" t="shared" si="11" ref="I14:I36">(D14/H14-1)</f>
        <v>-0.12206278052910535</v>
      </c>
      <c r="J14" s="197">
        <v>1940.0880000000002</v>
      </c>
      <c r="K14" s="196">
        <v>4.639</v>
      </c>
      <c r="L14" s="196">
        <f aca="true" t="shared" si="12" ref="L14:L36">K14+J14</f>
        <v>1944.727</v>
      </c>
      <c r="M14" s="198">
        <f aca="true" t="shared" si="13" ref="M14:M36">(L14/$L$8)</f>
        <v>0.05321680400627464</v>
      </c>
      <c r="N14" s="197">
        <v>1893.2030000000002</v>
      </c>
      <c r="O14" s="196">
        <v>3.687</v>
      </c>
      <c r="P14" s="196">
        <f aca="true" t="shared" si="14" ref="P14:P36">O14+N14</f>
        <v>1896.89</v>
      </c>
      <c r="Q14" s="195">
        <f aca="true" t="shared" si="15" ref="Q14:Q36">(L14/P14-1)</f>
        <v>0.025218647364897206</v>
      </c>
    </row>
    <row r="15" spans="1:17" s="187" customFormat="1" ht="18" customHeight="1">
      <c r="A15" s="201" t="s">
        <v>217</v>
      </c>
      <c r="B15" s="200">
        <v>309.277</v>
      </c>
      <c r="C15" s="196">
        <v>0.2</v>
      </c>
      <c r="D15" s="196">
        <f t="shared" si="8"/>
        <v>309.477</v>
      </c>
      <c r="E15" s="199">
        <f t="shared" si="9"/>
        <v>0.02367993308219262</v>
      </c>
      <c r="F15" s="197">
        <v>241.88000000000002</v>
      </c>
      <c r="G15" s="196"/>
      <c r="H15" s="196">
        <f t="shared" si="10"/>
        <v>241.88000000000002</v>
      </c>
      <c r="I15" s="198">
        <f t="shared" si="11"/>
        <v>0.2794650239788323</v>
      </c>
      <c r="J15" s="197">
        <v>896.3059999999999</v>
      </c>
      <c r="K15" s="196">
        <v>2.4250000000000003</v>
      </c>
      <c r="L15" s="196">
        <f t="shared" si="12"/>
        <v>898.7309999999999</v>
      </c>
      <c r="M15" s="198">
        <f t="shared" si="13"/>
        <v>0.024593473264557547</v>
      </c>
      <c r="N15" s="197">
        <v>649.054</v>
      </c>
      <c r="O15" s="196">
        <v>0.9600000000000002</v>
      </c>
      <c r="P15" s="196">
        <f t="shared" si="14"/>
        <v>650.014</v>
      </c>
      <c r="Q15" s="195">
        <f t="shared" si="15"/>
        <v>0.38263329712898475</v>
      </c>
    </row>
    <row r="16" spans="1:17" s="187" customFormat="1" ht="18" customHeight="1">
      <c r="A16" s="201" t="s">
        <v>216</v>
      </c>
      <c r="B16" s="200">
        <v>297.152</v>
      </c>
      <c r="C16" s="196">
        <v>9.124</v>
      </c>
      <c r="D16" s="196">
        <f>C16+B16</f>
        <v>306.276</v>
      </c>
      <c r="E16" s="199">
        <f>D16/$D$8</f>
        <v>0.0234350054597971</v>
      </c>
      <c r="F16" s="197">
        <v>264.867</v>
      </c>
      <c r="G16" s="196">
        <v>9.316</v>
      </c>
      <c r="H16" s="196">
        <f>G16+F16</f>
        <v>274.183</v>
      </c>
      <c r="I16" s="198">
        <f>(D16/H16-1)</f>
        <v>0.11704956178902415</v>
      </c>
      <c r="J16" s="197">
        <v>753.0569999999999</v>
      </c>
      <c r="K16" s="196">
        <v>14.497</v>
      </c>
      <c r="L16" s="196">
        <f>K16+J16</f>
        <v>767.5539999999999</v>
      </c>
      <c r="M16" s="198">
        <f>(L16/$L$8)</f>
        <v>0.02100385852730595</v>
      </c>
      <c r="N16" s="197">
        <v>702.8180000000001</v>
      </c>
      <c r="O16" s="196">
        <v>13.953000000000001</v>
      </c>
      <c r="P16" s="196">
        <f>O16+N16</f>
        <v>716.7710000000001</v>
      </c>
      <c r="Q16" s="195">
        <f>(L16/P16-1)</f>
        <v>0.07084968560390936</v>
      </c>
    </row>
    <row r="17" spans="1:17" s="187" customFormat="1" ht="18" customHeight="1">
      <c r="A17" s="201" t="s">
        <v>222</v>
      </c>
      <c r="B17" s="200">
        <v>283.858</v>
      </c>
      <c r="C17" s="196">
        <v>0.22999999999999998</v>
      </c>
      <c r="D17" s="196">
        <f aca="true" t="shared" si="16" ref="D17:D27">C17+B17</f>
        <v>284.088</v>
      </c>
      <c r="E17" s="199">
        <f aca="true" t="shared" si="17" ref="E17:E27">D17/$D$8</f>
        <v>0.0217372691006244</v>
      </c>
      <c r="F17" s="197">
        <v>308.34700000000004</v>
      </c>
      <c r="G17" s="196">
        <v>0.8600000000000001</v>
      </c>
      <c r="H17" s="196">
        <f aca="true" t="shared" si="18" ref="H17:H27">G17+F17</f>
        <v>309.20700000000005</v>
      </c>
      <c r="I17" s="198">
        <f aca="true" t="shared" si="19" ref="I17:I27">(D17/H17-1)</f>
        <v>-0.0812368413392971</v>
      </c>
      <c r="J17" s="197">
        <v>798.7149999999999</v>
      </c>
      <c r="K17" s="196">
        <v>3.1519999999999997</v>
      </c>
      <c r="L17" s="196">
        <f aca="true" t="shared" si="20" ref="L17:L27">K17+J17</f>
        <v>801.867</v>
      </c>
      <c r="M17" s="198">
        <f aca="true" t="shared" si="21" ref="M17:M27">(L17/$L$8)</f>
        <v>0.02194282229747385</v>
      </c>
      <c r="N17" s="197">
        <v>831.7270000000001</v>
      </c>
      <c r="O17" s="196">
        <v>14.448</v>
      </c>
      <c r="P17" s="196">
        <f aca="true" t="shared" si="22" ref="P17:P27">O17+N17</f>
        <v>846.1750000000001</v>
      </c>
      <c r="Q17" s="195">
        <f aca="true" t="shared" si="23" ref="Q17:Q27">(L17/P17-1)</f>
        <v>-0.05236269093272683</v>
      </c>
    </row>
    <row r="18" spans="1:17" s="187" customFormat="1" ht="18" customHeight="1">
      <c r="A18" s="201" t="s">
        <v>218</v>
      </c>
      <c r="B18" s="200">
        <v>194.967</v>
      </c>
      <c r="C18" s="196">
        <v>0</v>
      </c>
      <c r="D18" s="196">
        <f t="shared" si="16"/>
        <v>194.967</v>
      </c>
      <c r="E18" s="199">
        <f t="shared" si="17"/>
        <v>0.014918089270723993</v>
      </c>
      <c r="F18" s="197">
        <v>203.43</v>
      </c>
      <c r="G18" s="196">
        <v>1.19</v>
      </c>
      <c r="H18" s="196">
        <f t="shared" si="18"/>
        <v>204.62</v>
      </c>
      <c r="I18" s="198">
        <f t="shared" si="19"/>
        <v>-0.04717525168605219</v>
      </c>
      <c r="J18" s="197">
        <v>560.6030000000001</v>
      </c>
      <c r="K18" s="196">
        <v>2.3</v>
      </c>
      <c r="L18" s="196">
        <f t="shared" si="20"/>
        <v>562.903</v>
      </c>
      <c r="M18" s="198">
        <f t="shared" si="21"/>
        <v>0.015403652350969577</v>
      </c>
      <c r="N18" s="197">
        <v>577.668</v>
      </c>
      <c r="O18" s="196">
        <v>2.73</v>
      </c>
      <c r="P18" s="196">
        <f t="shared" si="22"/>
        <v>580.398</v>
      </c>
      <c r="Q18" s="195">
        <f t="shared" si="23"/>
        <v>-0.03014310869437864</v>
      </c>
    </row>
    <row r="19" spans="1:17" s="187" customFormat="1" ht="18" customHeight="1">
      <c r="A19" s="201" t="s">
        <v>248</v>
      </c>
      <c r="B19" s="200">
        <v>150.984</v>
      </c>
      <c r="C19" s="196">
        <v>1.5599999999999998</v>
      </c>
      <c r="D19" s="196">
        <f t="shared" si="16"/>
        <v>152.544</v>
      </c>
      <c r="E19" s="199">
        <f t="shared" si="17"/>
        <v>0.011672052243268454</v>
      </c>
      <c r="F19" s="197">
        <v>50.86899999999999</v>
      </c>
      <c r="G19" s="196">
        <v>4.1579999999999995</v>
      </c>
      <c r="H19" s="196">
        <f t="shared" si="18"/>
        <v>55.026999999999994</v>
      </c>
      <c r="I19" s="198">
        <f t="shared" si="19"/>
        <v>1.7721663910443968</v>
      </c>
      <c r="J19" s="197">
        <v>298.258</v>
      </c>
      <c r="K19" s="196">
        <v>2.9930000000000003</v>
      </c>
      <c r="L19" s="196">
        <f t="shared" si="20"/>
        <v>301.251</v>
      </c>
      <c r="M19" s="198">
        <f t="shared" si="21"/>
        <v>0.008243632871706022</v>
      </c>
      <c r="N19" s="197">
        <v>220.257</v>
      </c>
      <c r="O19" s="196">
        <v>6.034</v>
      </c>
      <c r="P19" s="196">
        <f t="shared" si="22"/>
        <v>226.291</v>
      </c>
      <c r="Q19" s="195">
        <f t="shared" si="23"/>
        <v>0.33125488861686936</v>
      </c>
    </row>
    <row r="20" spans="1:17" s="187" customFormat="1" ht="18" customHeight="1">
      <c r="A20" s="201" t="s">
        <v>235</v>
      </c>
      <c r="B20" s="200">
        <v>113.80199999999999</v>
      </c>
      <c r="C20" s="196">
        <v>27.566</v>
      </c>
      <c r="D20" s="196">
        <f t="shared" si="16"/>
        <v>141.368</v>
      </c>
      <c r="E20" s="199">
        <f t="shared" si="17"/>
        <v>0.010816909754079968</v>
      </c>
      <c r="F20" s="197">
        <v>54.834</v>
      </c>
      <c r="G20" s="196">
        <v>23.848000000000003</v>
      </c>
      <c r="H20" s="196">
        <f t="shared" si="18"/>
        <v>78.682</v>
      </c>
      <c r="I20" s="198">
        <f t="shared" si="19"/>
        <v>0.7967006430949899</v>
      </c>
      <c r="J20" s="197">
        <v>245.06400000000002</v>
      </c>
      <c r="K20" s="196">
        <v>43.643</v>
      </c>
      <c r="L20" s="196">
        <f t="shared" si="20"/>
        <v>288.707</v>
      </c>
      <c r="M20" s="198">
        <f t="shared" si="21"/>
        <v>0.007900370506626139</v>
      </c>
      <c r="N20" s="197">
        <v>149.226</v>
      </c>
      <c r="O20" s="196">
        <v>92.974</v>
      </c>
      <c r="P20" s="196">
        <f t="shared" si="22"/>
        <v>242.2</v>
      </c>
      <c r="Q20" s="195">
        <f t="shared" si="23"/>
        <v>0.1920189925681255</v>
      </c>
    </row>
    <row r="21" spans="1:17" s="187" customFormat="1" ht="18" customHeight="1">
      <c r="A21" s="201" t="s">
        <v>225</v>
      </c>
      <c r="B21" s="200">
        <v>140.797</v>
      </c>
      <c r="C21" s="196">
        <v>0.2</v>
      </c>
      <c r="D21" s="196">
        <f t="shared" si="16"/>
        <v>140.99699999999999</v>
      </c>
      <c r="E21" s="199">
        <f t="shared" si="17"/>
        <v>0.010788522328928846</v>
      </c>
      <c r="F21" s="197">
        <v>89.869</v>
      </c>
      <c r="G21" s="196"/>
      <c r="H21" s="196">
        <f t="shared" si="18"/>
        <v>89.869</v>
      </c>
      <c r="I21" s="198">
        <f t="shared" si="19"/>
        <v>0.5689169791585529</v>
      </c>
      <c r="J21" s="197">
        <v>408.792</v>
      </c>
      <c r="K21" s="196">
        <v>0.2</v>
      </c>
      <c r="L21" s="196">
        <f t="shared" si="20"/>
        <v>408.99199999999996</v>
      </c>
      <c r="M21" s="198">
        <f t="shared" si="21"/>
        <v>0.011191929306341854</v>
      </c>
      <c r="N21" s="197">
        <v>247.389</v>
      </c>
      <c r="O21" s="196"/>
      <c r="P21" s="196">
        <f t="shared" si="22"/>
        <v>247.389</v>
      </c>
      <c r="Q21" s="195">
        <f t="shared" si="23"/>
        <v>0.653234379863292</v>
      </c>
    </row>
    <row r="22" spans="1:17" s="187" customFormat="1" ht="18" customHeight="1">
      <c r="A22" s="201" t="s">
        <v>223</v>
      </c>
      <c r="B22" s="200">
        <v>135.037</v>
      </c>
      <c r="C22" s="196">
        <v>0.1</v>
      </c>
      <c r="D22" s="196">
        <f t="shared" si="16"/>
        <v>135.137</v>
      </c>
      <c r="E22" s="199">
        <f t="shared" si="17"/>
        <v>0.010340138740288501</v>
      </c>
      <c r="F22" s="197">
        <v>127.975</v>
      </c>
      <c r="G22" s="196">
        <v>1.8</v>
      </c>
      <c r="H22" s="196">
        <f t="shared" si="18"/>
        <v>129.775</v>
      </c>
      <c r="I22" s="198">
        <f t="shared" si="19"/>
        <v>0.04131766518975155</v>
      </c>
      <c r="J22" s="197">
        <v>398.76800000000003</v>
      </c>
      <c r="K22" s="196">
        <v>6.8999999999999995</v>
      </c>
      <c r="L22" s="196">
        <f t="shared" si="20"/>
        <v>405.668</v>
      </c>
      <c r="M22" s="198">
        <f t="shared" si="21"/>
        <v>0.011100969157942179</v>
      </c>
      <c r="N22" s="197">
        <v>391.684</v>
      </c>
      <c r="O22" s="196">
        <v>2.9299999999999997</v>
      </c>
      <c r="P22" s="196">
        <f t="shared" si="22"/>
        <v>394.61400000000003</v>
      </c>
      <c r="Q22" s="195">
        <f t="shared" si="23"/>
        <v>0.0280121840583456</v>
      </c>
    </row>
    <row r="23" spans="1:17" s="187" customFormat="1" ht="18" customHeight="1">
      <c r="A23" s="201" t="s">
        <v>236</v>
      </c>
      <c r="B23" s="200">
        <v>129.149</v>
      </c>
      <c r="C23" s="196">
        <v>0</v>
      </c>
      <c r="D23" s="196">
        <f t="shared" si="16"/>
        <v>129.149</v>
      </c>
      <c r="E23" s="199">
        <f t="shared" si="17"/>
        <v>0.009881961107391164</v>
      </c>
      <c r="F23" s="197">
        <v>189.86399999999998</v>
      </c>
      <c r="G23" s="196">
        <v>0.5349999999999999</v>
      </c>
      <c r="H23" s="196">
        <f t="shared" si="18"/>
        <v>190.39899999999997</v>
      </c>
      <c r="I23" s="198">
        <f t="shared" si="19"/>
        <v>-0.3216928660339602</v>
      </c>
      <c r="J23" s="197">
        <v>347.223</v>
      </c>
      <c r="K23" s="196">
        <v>0.1</v>
      </c>
      <c r="L23" s="196">
        <f t="shared" si="20"/>
        <v>347.32300000000004</v>
      </c>
      <c r="M23" s="198">
        <f t="shared" si="21"/>
        <v>0.00950437774447073</v>
      </c>
      <c r="N23" s="197">
        <v>411.91</v>
      </c>
      <c r="O23" s="196">
        <v>7.294999999999999</v>
      </c>
      <c r="P23" s="196">
        <f t="shared" si="22"/>
        <v>419.20500000000004</v>
      </c>
      <c r="Q23" s="195">
        <f t="shared" si="23"/>
        <v>-0.17147219140993075</v>
      </c>
    </row>
    <row r="24" spans="1:17" s="187" customFormat="1" ht="18" customHeight="1">
      <c r="A24" s="201" t="s">
        <v>224</v>
      </c>
      <c r="B24" s="200">
        <v>50.535</v>
      </c>
      <c r="C24" s="196">
        <v>78.56099999999999</v>
      </c>
      <c r="D24" s="196">
        <f t="shared" si="16"/>
        <v>129.096</v>
      </c>
      <c r="E24" s="199">
        <f t="shared" si="17"/>
        <v>0.009877905760941002</v>
      </c>
      <c r="F24" s="197">
        <v>44.538</v>
      </c>
      <c r="G24" s="196">
        <v>10.802999999999999</v>
      </c>
      <c r="H24" s="196">
        <f t="shared" si="18"/>
        <v>55.340999999999994</v>
      </c>
      <c r="I24" s="198">
        <f t="shared" si="19"/>
        <v>1.3327370304114492</v>
      </c>
      <c r="J24" s="197">
        <v>282.313</v>
      </c>
      <c r="K24" s="196">
        <v>100.233</v>
      </c>
      <c r="L24" s="196">
        <f t="shared" si="20"/>
        <v>382.546</v>
      </c>
      <c r="M24" s="198">
        <f t="shared" si="21"/>
        <v>0.010468243360319643</v>
      </c>
      <c r="N24" s="197">
        <v>128.87800000000001</v>
      </c>
      <c r="O24" s="196">
        <v>43.967000000000006</v>
      </c>
      <c r="P24" s="196">
        <f t="shared" si="22"/>
        <v>172.84500000000003</v>
      </c>
      <c r="Q24" s="195">
        <f t="shared" si="23"/>
        <v>1.2132315079984952</v>
      </c>
    </row>
    <row r="25" spans="1:17" s="187" customFormat="1" ht="18" customHeight="1">
      <c r="A25" s="201" t="s">
        <v>221</v>
      </c>
      <c r="B25" s="200">
        <v>127.621</v>
      </c>
      <c r="C25" s="196">
        <v>0.034999999999999996</v>
      </c>
      <c r="D25" s="196">
        <f t="shared" si="16"/>
        <v>127.65599999999999</v>
      </c>
      <c r="E25" s="199">
        <f t="shared" si="17"/>
        <v>0.009767722763049859</v>
      </c>
      <c r="F25" s="197">
        <v>99.637</v>
      </c>
      <c r="G25" s="196">
        <v>0.35</v>
      </c>
      <c r="H25" s="196">
        <f t="shared" si="18"/>
        <v>99.987</v>
      </c>
      <c r="I25" s="198">
        <f t="shared" si="19"/>
        <v>0.276725974376669</v>
      </c>
      <c r="J25" s="197">
        <v>458.00299999999993</v>
      </c>
      <c r="K25" s="196">
        <v>0.034999999999999996</v>
      </c>
      <c r="L25" s="196">
        <f t="shared" si="20"/>
        <v>458.03799999999995</v>
      </c>
      <c r="M25" s="198">
        <f t="shared" si="21"/>
        <v>0.012534056694551996</v>
      </c>
      <c r="N25" s="197">
        <v>329.351</v>
      </c>
      <c r="O25" s="196">
        <v>0.35</v>
      </c>
      <c r="P25" s="196">
        <f t="shared" si="22"/>
        <v>329.701</v>
      </c>
      <c r="Q25" s="195">
        <f t="shared" si="23"/>
        <v>0.3892526865250634</v>
      </c>
    </row>
    <row r="26" spans="1:17" s="187" customFormat="1" ht="18" customHeight="1">
      <c r="A26" s="201" t="s">
        <v>226</v>
      </c>
      <c r="B26" s="200">
        <v>87.852</v>
      </c>
      <c r="C26" s="196">
        <v>6.66</v>
      </c>
      <c r="D26" s="196">
        <f t="shared" si="16"/>
        <v>94.512</v>
      </c>
      <c r="E26" s="199">
        <f t="shared" si="17"/>
        <v>0.007231677428255376</v>
      </c>
      <c r="F26" s="197">
        <v>70.024</v>
      </c>
      <c r="G26" s="196"/>
      <c r="H26" s="196">
        <f t="shared" si="18"/>
        <v>70.024</v>
      </c>
      <c r="I26" s="198">
        <f t="shared" si="19"/>
        <v>0.3497086713126927</v>
      </c>
      <c r="J26" s="197">
        <v>242.359</v>
      </c>
      <c r="K26" s="196">
        <v>6.66</v>
      </c>
      <c r="L26" s="196">
        <f t="shared" si="20"/>
        <v>249.019</v>
      </c>
      <c r="M26" s="198">
        <f t="shared" si="21"/>
        <v>0.006814321658946733</v>
      </c>
      <c r="N26" s="197">
        <v>209.59</v>
      </c>
      <c r="O26" s="196"/>
      <c r="P26" s="196">
        <f t="shared" si="22"/>
        <v>209.59</v>
      </c>
      <c r="Q26" s="195">
        <f t="shared" si="23"/>
        <v>0.18812443341762486</v>
      </c>
    </row>
    <row r="27" spans="1:17" s="187" customFormat="1" ht="18" customHeight="1">
      <c r="A27" s="201" t="s">
        <v>253</v>
      </c>
      <c r="B27" s="200">
        <v>49.71</v>
      </c>
      <c r="C27" s="196">
        <v>39.861</v>
      </c>
      <c r="D27" s="196">
        <f t="shared" si="16"/>
        <v>89.571</v>
      </c>
      <c r="E27" s="199">
        <f t="shared" si="17"/>
        <v>0.006853612016741391</v>
      </c>
      <c r="F27" s="197">
        <v>0.745</v>
      </c>
      <c r="G27" s="196">
        <v>39.222</v>
      </c>
      <c r="H27" s="196">
        <f t="shared" si="18"/>
        <v>39.967</v>
      </c>
      <c r="I27" s="198">
        <f t="shared" si="19"/>
        <v>1.2411239272399728</v>
      </c>
      <c r="J27" s="197">
        <v>76.97799999999998</v>
      </c>
      <c r="K27" s="196">
        <v>98.092</v>
      </c>
      <c r="L27" s="196">
        <f t="shared" si="20"/>
        <v>175.07</v>
      </c>
      <c r="M27" s="198">
        <f t="shared" si="21"/>
        <v>0.004790732003709775</v>
      </c>
      <c r="N27" s="197">
        <v>1.9720000000000002</v>
      </c>
      <c r="O27" s="196">
        <v>90.619</v>
      </c>
      <c r="P27" s="196">
        <f t="shared" si="22"/>
        <v>92.591</v>
      </c>
      <c r="Q27" s="195">
        <f t="shared" si="23"/>
        <v>0.8907885215625708</v>
      </c>
    </row>
    <row r="28" spans="1:17" s="187" customFormat="1" ht="18" customHeight="1">
      <c r="A28" s="201" t="s">
        <v>239</v>
      </c>
      <c r="B28" s="200">
        <v>75.458</v>
      </c>
      <c r="C28" s="196">
        <v>0.003</v>
      </c>
      <c r="D28" s="196">
        <f t="shared" si="8"/>
        <v>75.461</v>
      </c>
      <c r="E28" s="199">
        <f t="shared" si="9"/>
        <v>0.005773971669349701</v>
      </c>
      <c r="F28" s="197">
        <v>57.06099999999999</v>
      </c>
      <c r="G28" s="196"/>
      <c r="H28" s="196">
        <f t="shared" si="10"/>
        <v>57.06099999999999</v>
      </c>
      <c r="I28" s="198">
        <f t="shared" si="11"/>
        <v>0.32246192671001217</v>
      </c>
      <c r="J28" s="197">
        <v>232.32599999999996</v>
      </c>
      <c r="K28" s="196">
        <v>0.003</v>
      </c>
      <c r="L28" s="196">
        <f t="shared" si="12"/>
        <v>232.32899999999995</v>
      </c>
      <c r="M28" s="198">
        <f t="shared" si="13"/>
        <v>0.006357605390357504</v>
      </c>
      <c r="N28" s="197">
        <v>179.839</v>
      </c>
      <c r="O28" s="196">
        <v>0.07</v>
      </c>
      <c r="P28" s="196">
        <f t="shared" si="14"/>
        <v>179.909</v>
      </c>
      <c r="Q28" s="195">
        <f t="shared" si="15"/>
        <v>0.29136952570466157</v>
      </c>
    </row>
    <row r="29" spans="1:17" s="187" customFormat="1" ht="18" customHeight="1">
      <c r="A29" s="201" t="s">
        <v>220</v>
      </c>
      <c r="B29" s="200">
        <v>60.068999999999996</v>
      </c>
      <c r="C29" s="196">
        <v>0</v>
      </c>
      <c r="D29" s="196">
        <f t="shared" si="8"/>
        <v>60.068999999999996</v>
      </c>
      <c r="E29" s="199">
        <f t="shared" si="9"/>
        <v>0.004596237847446591</v>
      </c>
      <c r="F29" s="197">
        <v>45.42</v>
      </c>
      <c r="G29" s="196"/>
      <c r="H29" s="196">
        <f t="shared" si="10"/>
        <v>45.42</v>
      </c>
      <c r="I29" s="198">
        <f t="shared" si="11"/>
        <v>0.3225231175693526</v>
      </c>
      <c r="J29" s="197">
        <v>179.874</v>
      </c>
      <c r="K29" s="196">
        <v>0.8899999999999999</v>
      </c>
      <c r="L29" s="196">
        <f t="shared" si="12"/>
        <v>180.76399999999998</v>
      </c>
      <c r="M29" s="198">
        <f t="shared" si="13"/>
        <v>0.004946546409542433</v>
      </c>
      <c r="N29" s="197">
        <v>127.57499999999997</v>
      </c>
      <c r="O29" s="196"/>
      <c r="P29" s="196">
        <f t="shared" si="14"/>
        <v>127.57499999999997</v>
      </c>
      <c r="Q29" s="195">
        <f t="shared" si="15"/>
        <v>0.41692337840486005</v>
      </c>
    </row>
    <row r="30" spans="1:17" s="187" customFormat="1" ht="18" customHeight="1">
      <c r="A30" s="201" t="s">
        <v>242</v>
      </c>
      <c r="B30" s="200">
        <v>43.477999999999994</v>
      </c>
      <c r="C30" s="196">
        <v>0.8</v>
      </c>
      <c r="D30" s="196">
        <f t="shared" si="8"/>
        <v>44.27799999999999</v>
      </c>
      <c r="E30" s="199">
        <f t="shared" si="9"/>
        <v>0.0033879741532111423</v>
      </c>
      <c r="F30" s="197">
        <v>32.132</v>
      </c>
      <c r="G30" s="196"/>
      <c r="H30" s="196">
        <f t="shared" si="10"/>
        <v>32.132</v>
      </c>
      <c r="I30" s="198">
        <f t="shared" si="11"/>
        <v>0.3780032366488235</v>
      </c>
      <c r="J30" s="197">
        <v>128.114</v>
      </c>
      <c r="K30" s="196">
        <v>6.813</v>
      </c>
      <c r="L30" s="196">
        <f t="shared" si="12"/>
        <v>134.927</v>
      </c>
      <c r="M30" s="198">
        <f t="shared" si="13"/>
        <v>0.0036922322331898604</v>
      </c>
      <c r="N30" s="197">
        <v>104.923</v>
      </c>
      <c r="O30" s="196"/>
      <c r="P30" s="196">
        <f t="shared" si="14"/>
        <v>104.923</v>
      </c>
      <c r="Q30" s="195">
        <f t="shared" si="15"/>
        <v>0.2859620864824679</v>
      </c>
    </row>
    <row r="31" spans="1:17" s="187" customFormat="1" ht="18" customHeight="1">
      <c r="A31" s="201" t="s">
        <v>260</v>
      </c>
      <c r="B31" s="200">
        <v>21.946</v>
      </c>
      <c r="C31" s="196">
        <v>21.718</v>
      </c>
      <c r="D31" s="196">
        <f t="shared" si="8"/>
        <v>43.664</v>
      </c>
      <c r="E31" s="199">
        <f t="shared" si="9"/>
        <v>0.0033409933471658915</v>
      </c>
      <c r="F31" s="197"/>
      <c r="G31" s="196">
        <v>15.866</v>
      </c>
      <c r="H31" s="196">
        <f t="shared" si="10"/>
        <v>15.866</v>
      </c>
      <c r="I31" s="198">
        <f t="shared" si="11"/>
        <v>1.7520484053951848</v>
      </c>
      <c r="J31" s="197">
        <v>22.167</v>
      </c>
      <c r="K31" s="196">
        <v>68.571</v>
      </c>
      <c r="L31" s="196">
        <f t="shared" si="12"/>
        <v>90.738</v>
      </c>
      <c r="M31" s="198">
        <f t="shared" si="13"/>
        <v>0.002483015025718956</v>
      </c>
      <c r="N31" s="197">
        <v>0.373</v>
      </c>
      <c r="O31" s="196">
        <v>47.298</v>
      </c>
      <c r="P31" s="196">
        <f t="shared" si="14"/>
        <v>47.671</v>
      </c>
      <c r="Q31" s="195">
        <f t="shared" si="15"/>
        <v>0.9034213672882885</v>
      </c>
    </row>
    <row r="32" spans="1:17" s="187" customFormat="1" ht="18" customHeight="1">
      <c r="A32" s="201" t="s">
        <v>233</v>
      </c>
      <c r="B32" s="200">
        <v>31.511</v>
      </c>
      <c r="C32" s="196">
        <v>10.538000000000002</v>
      </c>
      <c r="D32" s="196">
        <f t="shared" si="8"/>
        <v>42.049</v>
      </c>
      <c r="E32" s="199">
        <f t="shared" si="9"/>
        <v>0.003217420054392144</v>
      </c>
      <c r="F32" s="197">
        <v>33.423</v>
      </c>
      <c r="G32" s="196">
        <v>5.51</v>
      </c>
      <c r="H32" s="196">
        <f t="shared" si="10"/>
        <v>38.933</v>
      </c>
      <c r="I32" s="198">
        <f t="shared" si="11"/>
        <v>0.08003493180592303</v>
      </c>
      <c r="J32" s="197">
        <v>97.36800000000001</v>
      </c>
      <c r="K32" s="196">
        <v>22.137999999999998</v>
      </c>
      <c r="L32" s="196">
        <f t="shared" si="12"/>
        <v>119.506</v>
      </c>
      <c r="M32" s="198">
        <f t="shared" si="13"/>
        <v>0.0032702417252261405</v>
      </c>
      <c r="N32" s="197">
        <v>96.375</v>
      </c>
      <c r="O32" s="196">
        <v>17.383</v>
      </c>
      <c r="P32" s="196">
        <f t="shared" si="14"/>
        <v>113.758</v>
      </c>
      <c r="Q32" s="195">
        <f t="shared" si="15"/>
        <v>0.05052831449216755</v>
      </c>
    </row>
    <row r="33" spans="1:17" s="187" customFormat="1" ht="18" customHeight="1">
      <c r="A33" s="201" t="s">
        <v>250</v>
      </c>
      <c r="B33" s="200">
        <v>40.185</v>
      </c>
      <c r="C33" s="196">
        <v>0.9670000000000001</v>
      </c>
      <c r="D33" s="196">
        <f t="shared" si="8"/>
        <v>41.152</v>
      </c>
      <c r="E33" s="199">
        <f t="shared" si="9"/>
        <v>0.003148785228622453</v>
      </c>
      <c r="F33" s="197">
        <v>53.304</v>
      </c>
      <c r="G33" s="196">
        <v>0.09</v>
      </c>
      <c r="H33" s="196">
        <f t="shared" si="10"/>
        <v>53.394000000000005</v>
      </c>
      <c r="I33" s="198">
        <f t="shared" si="11"/>
        <v>-0.22927669775630222</v>
      </c>
      <c r="J33" s="197">
        <v>121.48099999999998</v>
      </c>
      <c r="K33" s="196">
        <v>1.602</v>
      </c>
      <c r="L33" s="196">
        <f t="shared" si="12"/>
        <v>123.08299999999998</v>
      </c>
      <c r="M33" s="198">
        <f t="shared" si="13"/>
        <v>0.003368125134018451</v>
      </c>
      <c r="N33" s="197">
        <v>144.688</v>
      </c>
      <c r="O33" s="196">
        <v>0.22</v>
      </c>
      <c r="P33" s="196">
        <f t="shared" si="14"/>
        <v>144.908</v>
      </c>
      <c r="Q33" s="195">
        <f t="shared" si="15"/>
        <v>-0.15061280260579124</v>
      </c>
    </row>
    <row r="34" spans="1:17" s="187" customFormat="1" ht="18" customHeight="1">
      <c r="A34" s="201" t="s">
        <v>228</v>
      </c>
      <c r="B34" s="200">
        <v>35.374</v>
      </c>
      <c r="C34" s="196">
        <v>2.542</v>
      </c>
      <c r="D34" s="196">
        <f t="shared" si="8"/>
        <v>37.916000000000004</v>
      </c>
      <c r="E34" s="199">
        <f t="shared" si="9"/>
        <v>0.0029011795472504115</v>
      </c>
      <c r="F34" s="197">
        <v>83.114</v>
      </c>
      <c r="G34" s="196">
        <v>9.787999999999998</v>
      </c>
      <c r="H34" s="196">
        <f t="shared" si="10"/>
        <v>92.902</v>
      </c>
      <c r="I34" s="198">
        <f t="shared" si="11"/>
        <v>-0.5918710038535231</v>
      </c>
      <c r="J34" s="197">
        <v>101.267</v>
      </c>
      <c r="K34" s="196">
        <v>9.811</v>
      </c>
      <c r="L34" s="196">
        <f t="shared" si="12"/>
        <v>111.078</v>
      </c>
      <c r="M34" s="198">
        <f t="shared" si="13"/>
        <v>0.003039612323688093</v>
      </c>
      <c r="N34" s="197">
        <v>177.72099999999998</v>
      </c>
      <c r="O34" s="196">
        <v>19.904</v>
      </c>
      <c r="P34" s="196">
        <f t="shared" si="14"/>
        <v>197.62499999999997</v>
      </c>
      <c r="Q34" s="195">
        <f t="shared" si="15"/>
        <v>-0.4379354838709677</v>
      </c>
    </row>
    <row r="35" spans="1:17" s="187" customFormat="1" ht="18" customHeight="1">
      <c r="A35" s="201" t="s">
        <v>254</v>
      </c>
      <c r="B35" s="200">
        <v>17.241</v>
      </c>
      <c r="C35" s="196">
        <v>20.554</v>
      </c>
      <c r="D35" s="196">
        <f t="shared" si="8"/>
        <v>37.795</v>
      </c>
      <c r="E35" s="199">
        <f t="shared" si="9"/>
        <v>0.002891921114788725</v>
      </c>
      <c r="F35" s="197"/>
      <c r="G35" s="196">
        <v>22.055</v>
      </c>
      <c r="H35" s="196">
        <f t="shared" si="10"/>
        <v>22.055</v>
      </c>
      <c r="I35" s="198">
        <f t="shared" si="11"/>
        <v>0.7136703695307187</v>
      </c>
      <c r="J35" s="197">
        <v>64.305</v>
      </c>
      <c r="K35" s="196">
        <v>108.807</v>
      </c>
      <c r="L35" s="196">
        <f t="shared" si="12"/>
        <v>173.11200000000002</v>
      </c>
      <c r="M35" s="198">
        <f t="shared" si="13"/>
        <v>0.004737151988497211</v>
      </c>
      <c r="N35" s="197"/>
      <c r="O35" s="196">
        <v>283.847</v>
      </c>
      <c r="P35" s="196">
        <f t="shared" si="14"/>
        <v>283.847</v>
      </c>
      <c r="Q35" s="195">
        <f t="shared" si="15"/>
        <v>-0.3901221432673234</v>
      </c>
    </row>
    <row r="36" spans="1:17" s="187" customFormat="1" ht="18" customHeight="1">
      <c r="A36" s="201" t="s">
        <v>227</v>
      </c>
      <c r="B36" s="200">
        <v>33.653</v>
      </c>
      <c r="C36" s="196">
        <v>0</v>
      </c>
      <c r="D36" s="196">
        <f t="shared" si="8"/>
        <v>33.653</v>
      </c>
      <c r="E36" s="199">
        <f t="shared" si="9"/>
        <v>0.0025749919639101717</v>
      </c>
      <c r="F36" s="197">
        <v>33.937</v>
      </c>
      <c r="G36" s="196"/>
      <c r="H36" s="196">
        <f t="shared" si="10"/>
        <v>33.937</v>
      </c>
      <c r="I36" s="198">
        <f t="shared" si="11"/>
        <v>-0.008368447417273162</v>
      </c>
      <c r="J36" s="197">
        <v>93.82900000000001</v>
      </c>
      <c r="K36" s="196">
        <v>12.55</v>
      </c>
      <c r="L36" s="196">
        <f t="shared" si="12"/>
        <v>106.379</v>
      </c>
      <c r="M36" s="198">
        <f t="shared" si="13"/>
        <v>0.002911025760111054</v>
      </c>
      <c r="N36" s="197">
        <v>89.32700000000001</v>
      </c>
      <c r="O36" s="196">
        <v>7.197</v>
      </c>
      <c r="P36" s="196">
        <f t="shared" si="14"/>
        <v>96.52400000000002</v>
      </c>
      <c r="Q36" s="195">
        <f t="shared" si="15"/>
        <v>0.10209895984418371</v>
      </c>
    </row>
    <row r="37" spans="1:17" s="187" customFormat="1" ht="18" customHeight="1">
      <c r="A37" s="201" t="s">
        <v>234</v>
      </c>
      <c r="B37" s="200">
        <v>29.971</v>
      </c>
      <c r="C37" s="196">
        <v>0.083</v>
      </c>
      <c r="D37" s="196">
        <f aca="true" t="shared" si="24" ref="D37:D45">C37+B37</f>
        <v>30.054</v>
      </c>
      <c r="E37" s="199">
        <f aca="true" t="shared" si="25" ref="E37:E45">D37/$D$8</f>
        <v>0.002299610985153071</v>
      </c>
      <c r="F37" s="197">
        <v>41.406000000000006</v>
      </c>
      <c r="G37" s="196">
        <v>0.182</v>
      </c>
      <c r="H37" s="196">
        <f aca="true" t="shared" si="26" ref="H37:H45">G37+F37</f>
        <v>41.58800000000001</v>
      </c>
      <c r="I37" s="198">
        <f aca="true" t="shared" si="27" ref="I37:I45">(D37/H37-1)</f>
        <v>-0.27733961719726863</v>
      </c>
      <c r="J37" s="197">
        <v>98.4</v>
      </c>
      <c r="K37" s="196">
        <v>4.239000000000001</v>
      </c>
      <c r="L37" s="196">
        <f aca="true" t="shared" si="28" ref="L37:L45">K37+J37</f>
        <v>102.63900000000001</v>
      </c>
      <c r="M37" s="198">
        <f aca="true" t="shared" si="29" ref="M37:M45">(L37/$L$8)</f>
        <v>0.002808681910828627</v>
      </c>
      <c r="N37" s="197">
        <v>101.142</v>
      </c>
      <c r="O37" s="196">
        <v>5.436999999999999</v>
      </c>
      <c r="P37" s="196">
        <f aca="true" t="shared" si="30" ref="P37:P45">O37+N37</f>
        <v>106.579</v>
      </c>
      <c r="Q37" s="195">
        <f aca="true" t="shared" si="31" ref="Q37:Q45">(L37/P37-1)</f>
        <v>-0.03696788297882303</v>
      </c>
    </row>
    <row r="38" spans="1:17" s="187" customFormat="1" ht="18" customHeight="1">
      <c r="A38" s="201" t="s">
        <v>229</v>
      </c>
      <c r="B38" s="200">
        <v>15.254</v>
      </c>
      <c r="C38" s="196">
        <v>14.513</v>
      </c>
      <c r="D38" s="196">
        <f t="shared" si="24"/>
        <v>29.767</v>
      </c>
      <c r="E38" s="199">
        <f t="shared" si="25"/>
        <v>0.0022776509015456003</v>
      </c>
      <c r="F38" s="197">
        <v>23.834</v>
      </c>
      <c r="G38" s="196">
        <v>77.04400000000001</v>
      </c>
      <c r="H38" s="196">
        <f t="shared" si="26"/>
        <v>100.87800000000001</v>
      </c>
      <c r="I38" s="198">
        <f t="shared" si="27"/>
        <v>-0.7049207954162454</v>
      </c>
      <c r="J38" s="197">
        <v>78.32300000000001</v>
      </c>
      <c r="K38" s="196">
        <v>76.10300000000001</v>
      </c>
      <c r="L38" s="196">
        <f t="shared" si="28"/>
        <v>154.42600000000002</v>
      </c>
      <c r="M38" s="198">
        <f t="shared" si="29"/>
        <v>0.004225815847403244</v>
      </c>
      <c r="N38" s="197">
        <v>138.99599999999995</v>
      </c>
      <c r="O38" s="196">
        <v>222.034</v>
      </c>
      <c r="P38" s="196">
        <f t="shared" si="30"/>
        <v>361.03</v>
      </c>
      <c r="Q38" s="195">
        <f t="shared" si="31"/>
        <v>-0.5722626928510095</v>
      </c>
    </row>
    <row r="39" spans="1:17" s="187" customFormat="1" ht="18" customHeight="1">
      <c r="A39" s="201" t="s">
        <v>230</v>
      </c>
      <c r="B39" s="200">
        <v>26.587</v>
      </c>
      <c r="C39" s="196">
        <v>0</v>
      </c>
      <c r="D39" s="196">
        <f t="shared" si="24"/>
        <v>26.587</v>
      </c>
      <c r="E39" s="199">
        <f t="shared" si="25"/>
        <v>0.0020343301145359922</v>
      </c>
      <c r="F39" s="197">
        <v>20.471</v>
      </c>
      <c r="G39" s="196"/>
      <c r="H39" s="196">
        <f t="shared" si="26"/>
        <v>20.471</v>
      </c>
      <c r="I39" s="198">
        <f t="shared" si="27"/>
        <v>0.29876410531972053</v>
      </c>
      <c r="J39" s="197">
        <v>75.042</v>
      </c>
      <c r="K39" s="196">
        <v>0.7</v>
      </c>
      <c r="L39" s="196">
        <f t="shared" si="28"/>
        <v>75.742</v>
      </c>
      <c r="M39" s="198">
        <f t="shared" si="29"/>
        <v>0.002072654500628239</v>
      </c>
      <c r="N39" s="197">
        <v>41.70099999999999</v>
      </c>
      <c r="O39" s="196"/>
      <c r="P39" s="196">
        <f t="shared" si="30"/>
        <v>41.70099999999999</v>
      </c>
      <c r="Q39" s="195">
        <f t="shared" si="31"/>
        <v>0.8163113594398219</v>
      </c>
    </row>
    <row r="40" spans="1:17" s="187" customFormat="1" ht="18" customHeight="1">
      <c r="A40" s="201" t="s">
        <v>259</v>
      </c>
      <c r="B40" s="200">
        <v>19.268</v>
      </c>
      <c r="C40" s="196">
        <v>0.54</v>
      </c>
      <c r="D40" s="196">
        <f t="shared" si="24"/>
        <v>19.808</v>
      </c>
      <c r="E40" s="199">
        <f t="shared" si="25"/>
        <v>0.0015156283487692832</v>
      </c>
      <c r="F40" s="197">
        <v>27.052</v>
      </c>
      <c r="G40" s="196">
        <v>0.432</v>
      </c>
      <c r="H40" s="196">
        <f t="shared" si="26"/>
        <v>27.483999999999998</v>
      </c>
      <c r="I40" s="198">
        <f t="shared" si="27"/>
        <v>-0.27928976859263566</v>
      </c>
      <c r="J40" s="197">
        <v>63.297</v>
      </c>
      <c r="K40" s="196">
        <v>1.618</v>
      </c>
      <c r="L40" s="196">
        <f t="shared" si="28"/>
        <v>64.91499999999999</v>
      </c>
      <c r="M40" s="198">
        <f t="shared" si="29"/>
        <v>0.0017763772663552868</v>
      </c>
      <c r="N40" s="197">
        <v>70.622</v>
      </c>
      <c r="O40" s="196">
        <v>1.437</v>
      </c>
      <c r="P40" s="196">
        <f t="shared" si="30"/>
        <v>72.059</v>
      </c>
      <c r="Q40" s="195">
        <f t="shared" si="31"/>
        <v>-0.09914098169555507</v>
      </c>
    </row>
    <row r="41" spans="1:17" s="187" customFormat="1" ht="18" customHeight="1">
      <c r="A41" s="201" t="s">
        <v>232</v>
      </c>
      <c r="B41" s="200">
        <v>16.103</v>
      </c>
      <c r="C41" s="196">
        <v>2.61</v>
      </c>
      <c r="D41" s="196">
        <f t="shared" si="24"/>
        <v>18.713</v>
      </c>
      <c r="E41" s="199">
        <f t="shared" si="25"/>
        <v>0.0014318433607895596</v>
      </c>
      <c r="F41" s="197">
        <v>12.186</v>
      </c>
      <c r="G41" s="196">
        <v>1.6200000000000003</v>
      </c>
      <c r="H41" s="196">
        <f t="shared" si="26"/>
        <v>13.806000000000001</v>
      </c>
      <c r="I41" s="198">
        <f t="shared" si="27"/>
        <v>0.35542517745907576</v>
      </c>
      <c r="J41" s="197">
        <v>54.875</v>
      </c>
      <c r="K41" s="196">
        <v>6.788</v>
      </c>
      <c r="L41" s="196">
        <f t="shared" si="28"/>
        <v>61.663</v>
      </c>
      <c r="M41" s="198">
        <f t="shared" si="29"/>
        <v>0.0016873873738776253</v>
      </c>
      <c r="N41" s="197">
        <v>41.587</v>
      </c>
      <c r="O41" s="196">
        <v>6.441999999999999</v>
      </c>
      <c r="P41" s="196">
        <f t="shared" si="30"/>
        <v>48.029</v>
      </c>
      <c r="Q41" s="195">
        <f t="shared" si="31"/>
        <v>0.28387016177725943</v>
      </c>
    </row>
    <row r="42" spans="1:17" s="187" customFormat="1" ht="18" customHeight="1">
      <c r="A42" s="201" t="s">
        <v>243</v>
      </c>
      <c r="B42" s="200">
        <v>15.419</v>
      </c>
      <c r="C42" s="196">
        <v>2.784</v>
      </c>
      <c r="D42" s="196">
        <f t="shared" si="24"/>
        <v>18.203</v>
      </c>
      <c r="E42" s="199">
        <f t="shared" si="25"/>
        <v>0.0013928202157031128</v>
      </c>
      <c r="F42" s="197">
        <v>18.292</v>
      </c>
      <c r="G42" s="196">
        <v>11.326999999999998</v>
      </c>
      <c r="H42" s="196">
        <f t="shared" si="26"/>
        <v>29.619</v>
      </c>
      <c r="I42" s="198">
        <f t="shared" si="27"/>
        <v>-0.3854282723927209</v>
      </c>
      <c r="J42" s="197">
        <v>48.150999999999996</v>
      </c>
      <c r="K42" s="196">
        <v>7.663</v>
      </c>
      <c r="L42" s="196">
        <f t="shared" si="28"/>
        <v>55.81399999999999</v>
      </c>
      <c r="M42" s="198">
        <f t="shared" si="29"/>
        <v>0.001527331444879519</v>
      </c>
      <c r="N42" s="197">
        <v>54.846000000000004</v>
      </c>
      <c r="O42" s="196">
        <v>42.13</v>
      </c>
      <c r="P42" s="196">
        <f t="shared" si="30"/>
        <v>96.976</v>
      </c>
      <c r="Q42" s="195">
        <f t="shared" si="31"/>
        <v>-0.42445553539019976</v>
      </c>
    </row>
    <row r="43" spans="1:17" s="187" customFormat="1" ht="18" customHeight="1">
      <c r="A43" s="201" t="s">
        <v>244</v>
      </c>
      <c r="B43" s="200">
        <v>17.46</v>
      </c>
      <c r="C43" s="196">
        <v>0.48</v>
      </c>
      <c r="D43" s="196">
        <f t="shared" si="24"/>
        <v>17.94</v>
      </c>
      <c r="E43" s="199">
        <f t="shared" si="25"/>
        <v>0.001372696515393828</v>
      </c>
      <c r="F43" s="197">
        <v>18.799</v>
      </c>
      <c r="G43" s="196">
        <v>0.8749999999999999</v>
      </c>
      <c r="H43" s="196">
        <f t="shared" si="26"/>
        <v>19.674</v>
      </c>
      <c r="I43" s="198">
        <f t="shared" si="27"/>
        <v>-0.08813662702043301</v>
      </c>
      <c r="J43" s="197">
        <v>52.462</v>
      </c>
      <c r="K43" s="196">
        <v>2.204</v>
      </c>
      <c r="L43" s="196">
        <f t="shared" si="28"/>
        <v>54.666000000000004</v>
      </c>
      <c r="M43" s="198">
        <f t="shared" si="29"/>
        <v>0.001495916808789619</v>
      </c>
      <c r="N43" s="197">
        <v>49.154</v>
      </c>
      <c r="O43" s="196">
        <v>2.33</v>
      </c>
      <c r="P43" s="196">
        <f t="shared" si="30"/>
        <v>51.484</v>
      </c>
      <c r="Q43" s="195">
        <f t="shared" si="31"/>
        <v>0.06180560950975056</v>
      </c>
    </row>
    <row r="44" spans="1:17" s="187" customFormat="1" ht="18" customHeight="1">
      <c r="A44" s="201" t="s">
        <v>252</v>
      </c>
      <c r="B44" s="200">
        <v>16.320999999999998</v>
      </c>
      <c r="C44" s="196">
        <v>0</v>
      </c>
      <c r="D44" s="196">
        <f t="shared" si="24"/>
        <v>16.320999999999998</v>
      </c>
      <c r="E44" s="199">
        <f t="shared" si="25"/>
        <v>0.001248817158737049</v>
      </c>
      <c r="F44" s="197">
        <v>9.783000000000001</v>
      </c>
      <c r="G44" s="196"/>
      <c r="H44" s="196">
        <f t="shared" si="26"/>
        <v>9.783000000000001</v>
      </c>
      <c r="I44" s="198">
        <f t="shared" si="27"/>
        <v>0.6683021568026164</v>
      </c>
      <c r="J44" s="197">
        <v>49.047000000000004</v>
      </c>
      <c r="K44" s="196">
        <v>5.02</v>
      </c>
      <c r="L44" s="196">
        <f t="shared" si="28"/>
        <v>54.06700000000001</v>
      </c>
      <c r="M44" s="198">
        <f t="shared" si="29"/>
        <v>0.0014795253741050807</v>
      </c>
      <c r="N44" s="197">
        <v>33.025</v>
      </c>
      <c r="O44" s="196"/>
      <c r="P44" s="196">
        <f t="shared" si="30"/>
        <v>33.025</v>
      </c>
      <c r="Q44" s="195">
        <f t="shared" si="31"/>
        <v>0.6371536714610146</v>
      </c>
    </row>
    <row r="45" spans="1:17" s="187" customFormat="1" ht="18" customHeight="1">
      <c r="A45" s="201" t="s">
        <v>231</v>
      </c>
      <c r="B45" s="200">
        <v>12.314</v>
      </c>
      <c r="C45" s="196">
        <v>0</v>
      </c>
      <c r="D45" s="196">
        <f t="shared" si="24"/>
        <v>12.314</v>
      </c>
      <c r="E45" s="199">
        <f t="shared" si="25"/>
        <v>0.0009422176639107912</v>
      </c>
      <c r="F45" s="197">
        <v>9.161999999999999</v>
      </c>
      <c r="G45" s="196"/>
      <c r="H45" s="196">
        <f t="shared" si="26"/>
        <v>9.161999999999999</v>
      </c>
      <c r="I45" s="198">
        <f t="shared" si="27"/>
        <v>0.3440296878410829</v>
      </c>
      <c r="J45" s="197">
        <v>33.209</v>
      </c>
      <c r="K45" s="196">
        <v>0.068</v>
      </c>
      <c r="L45" s="196">
        <f t="shared" si="28"/>
        <v>33.277</v>
      </c>
      <c r="M45" s="198">
        <f t="shared" si="29"/>
        <v>0.0009106139766233519</v>
      </c>
      <c r="N45" s="197">
        <v>21.548000000000002</v>
      </c>
      <c r="O45" s="196"/>
      <c r="P45" s="196">
        <f t="shared" si="30"/>
        <v>21.548000000000002</v>
      </c>
      <c r="Q45" s="195">
        <f t="shared" si="31"/>
        <v>0.5443196584369778</v>
      </c>
    </row>
    <row r="46" spans="1:17" s="187" customFormat="1" ht="18" customHeight="1">
      <c r="A46" s="201" t="s">
        <v>256</v>
      </c>
      <c r="B46" s="200">
        <v>6.533999999999999</v>
      </c>
      <c r="C46" s="196">
        <v>5.207</v>
      </c>
      <c r="D46" s="196">
        <f aca="true" t="shared" si="32" ref="D46:D53">C46+B46</f>
        <v>11.741</v>
      </c>
      <c r="E46" s="199">
        <f aca="true" t="shared" si="33" ref="E46:E53">D46/$D$8</f>
        <v>0.0008983740126666071</v>
      </c>
      <c r="F46" s="197">
        <v>3.336</v>
      </c>
      <c r="G46" s="196">
        <v>7.856000000000001</v>
      </c>
      <c r="H46" s="196">
        <f aca="true" t="shared" si="34" ref="H46:H53">G46+F46</f>
        <v>11.192</v>
      </c>
      <c r="I46" s="198">
        <f aca="true" t="shared" si="35" ref="I46:I53">(D46/H46-1)</f>
        <v>0.049052894924946244</v>
      </c>
      <c r="J46" s="197">
        <v>14.799</v>
      </c>
      <c r="K46" s="196">
        <v>17.801000000000002</v>
      </c>
      <c r="L46" s="196">
        <f aca="true" t="shared" si="36" ref="L46:L53">K46+J46</f>
        <v>32.6</v>
      </c>
      <c r="M46" s="198">
        <f aca="true" t="shared" si="37" ref="M46:M53">(L46/$L$8)</f>
        <v>0.0008920880980232975</v>
      </c>
      <c r="N46" s="197">
        <v>15.879999999999997</v>
      </c>
      <c r="O46" s="196">
        <v>25.663000000000004</v>
      </c>
      <c r="P46" s="196">
        <f aca="true" t="shared" si="38" ref="P46:P53">O46+N46</f>
        <v>41.543</v>
      </c>
      <c r="Q46" s="195">
        <f aca="true" t="shared" si="39" ref="Q46:Q53">(L46/P46-1)</f>
        <v>-0.21527092410273685</v>
      </c>
    </row>
    <row r="47" spans="1:17" s="187" customFormat="1" ht="18" customHeight="1">
      <c r="A47" s="201" t="s">
        <v>237</v>
      </c>
      <c r="B47" s="200">
        <v>11.677999999999999</v>
      </c>
      <c r="C47" s="196">
        <v>0</v>
      </c>
      <c r="D47" s="196">
        <f t="shared" si="32"/>
        <v>11.677999999999999</v>
      </c>
      <c r="E47" s="199">
        <f t="shared" si="33"/>
        <v>0.0008935535065088695</v>
      </c>
      <c r="F47" s="197">
        <v>0.512</v>
      </c>
      <c r="G47" s="196"/>
      <c r="H47" s="196">
        <f t="shared" si="34"/>
        <v>0.512</v>
      </c>
      <c r="I47" s="198">
        <f t="shared" si="35"/>
        <v>21.808593749999996</v>
      </c>
      <c r="J47" s="197">
        <v>38.736000000000004</v>
      </c>
      <c r="K47" s="196"/>
      <c r="L47" s="196">
        <f t="shared" si="36"/>
        <v>38.736000000000004</v>
      </c>
      <c r="M47" s="198">
        <f t="shared" si="37"/>
        <v>0.0010599976860438788</v>
      </c>
      <c r="N47" s="197">
        <v>1.431</v>
      </c>
      <c r="O47" s="196"/>
      <c r="P47" s="196">
        <f t="shared" si="38"/>
        <v>1.431</v>
      </c>
      <c r="Q47" s="195">
        <f t="shared" si="39"/>
        <v>26.069182389937108</v>
      </c>
    </row>
    <row r="48" spans="1:17" s="187" customFormat="1" ht="18" customHeight="1">
      <c r="A48" s="201" t="s">
        <v>257</v>
      </c>
      <c r="B48" s="200">
        <v>10.383</v>
      </c>
      <c r="C48" s="196">
        <v>0.8250000000000001</v>
      </c>
      <c r="D48" s="196">
        <f t="shared" si="32"/>
        <v>11.207999999999998</v>
      </c>
      <c r="E48" s="199">
        <f t="shared" si="33"/>
        <v>0.0008575910002527324</v>
      </c>
      <c r="F48" s="197">
        <v>21.811999999999998</v>
      </c>
      <c r="G48" s="196">
        <v>0.29500000000000004</v>
      </c>
      <c r="H48" s="196">
        <f t="shared" si="34"/>
        <v>22.107</v>
      </c>
      <c r="I48" s="198">
        <f t="shared" si="35"/>
        <v>-0.49301126340073287</v>
      </c>
      <c r="J48" s="197">
        <v>21.796</v>
      </c>
      <c r="K48" s="196">
        <v>1.881</v>
      </c>
      <c r="L48" s="196">
        <f t="shared" si="36"/>
        <v>23.677</v>
      </c>
      <c r="M48" s="198">
        <f t="shared" si="37"/>
        <v>0.0006479131870213992</v>
      </c>
      <c r="N48" s="197">
        <v>38.34</v>
      </c>
      <c r="O48" s="196">
        <v>1.151</v>
      </c>
      <c r="P48" s="196">
        <f t="shared" si="38"/>
        <v>39.49100000000001</v>
      </c>
      <c r="Q48" s="195">
        <f t="shared" si="39"/>
        <v>-0.40044567116558216</v>
      </c>
    </row>
    <row r="49" spans="1:17" s="187" customFormat="1" ht="18" customHeight="1">
      <c r="A49" s="201" t="s">
        <v>249</v>
      </c>
      <c r="B49" s="200">
        <v>10.304000000000002</v>
      </c>
      <c r="C49" s="196">
        <v>0</v>
      </c>
      <c r="D49" s="196">
        <f t="shared" si="32"/>
        <v>10.304000000000002</v>
      </c>
      <c r="E49" s="199">
        <f t="shared" si="33"/>
        <v>0.0007884205626877371</v>
      </c>
      <c r="F49" s="197">
        <v>14.624000000000002</v>
      </c>
      <c r="G49" s="196">
        <v>4.3790000000000004</v>
      </c>
      <c r="H49" s="196">
        <f t="shared" si="34"/>
        <v>19.003000000000004</v>
      </c>
      <c r="I49" s="198">
        <f t="shared" si="35"/>
        <v>-0.45776982581697623</v>
      </c>
      <c r="J49" s="197">
        <v>25.5</v>
      </c>
      <c r="K49" s="196"/>
      <c r="L49" s="196">
        <f t="shared" si="36"/>
        <v>25.5</v>
      </c>
      <c r="M49" s="198">
        <f t="shared" si="37"/>
        <v>0.0006977989723801867</v>
      </c>
      <c r="N49" s="197">
        <v>26.570000000000004</v>
      </c>
      <c r="O49" s="196">
        <v>5.1370000000000005</v>
      </c>
      <c r="P49" s="196">
        <f t="shared" si="38"/>
        <v>31.707000000000004</v>
      </c>
      <c r="Q49" s="195">
        <f t="shared" si="39"/>
        <v>-0.19576118838111467</v>
      </c>
    </row>
    <row r="50" spans="1:17" s="187" customFormat="1" ht="18" customHeight="1">
      <c r="A50" s="201" t="s">
        <v>241</v>
      </c>
      <c r="B50" s="200">
        <v>9.744000000000002</v>
      </c>
      <c r="C50" s="196">
        <v>0</v>
      </c>
      <c r="D50" s="196">
        <f t="shared" si="32"/>
        <v>9.744000000000002</v>
      </c>
      <c r="E50" s="199">
        <f t="shared" si="33"/>
        <v>0.0007455716190634035</v>
      </c>
      <c r="F50" s="197">
        <v>25.336</v>
      </c>
      <c r="G50" s="196">
        <v>0.225</v>
      </c>
      <c r="H50" s="196">
        <f t="shared" si="34"/>
        <v>25.561</v>
      </c>
      <c r="I50" s="198">
        <f t="shared" si="35"/>
        <v>-0.618794256875709</v>
      </c>
      <c r="J50" s="197">
        <v>32.782</v>
      </c>
      <c r="K50" s="196"/>
      <c r="L50" s="196">
        <f t="shared" si="36"/>
        <v>32.782</v>
      </c>
      <c r="M50" s="198">
        <f t="shared" si="37"/>
        <v>0.0008970684671595011</v>
      </c>
      <c r="N50" s="197">
        <v>59.108999999999995</v>
      </c>
      <c r="O50" s="196">
        <v>0.345</v>
      </c>
      <c r="P50" s="196">
        <f t="shared" si="38"/>
        <v>59.45399999999999</v>
      </c>
      <c r="Q50" s="195">
        <f t="shared" si="39"/>
        <v>-0.4486157365358092</v>
      </c>
    </row>
    <row r="51" spans="1:17" s="187" customFormat="1" ht="18" customHeight="1">
      <c r="A51" s="201" t="s">
        <v>245</v>
      </c>
      <c r="B51" s="200">
        <v>5.385999999999999</v>
      </c>
      <c r="C51" s="196">
        <v>0.01</v>
      </c>
      <c r="D51" s="196">
        <f t="shared" si="32"/>
        <v>5.395999999999999</v>
      </c>
      <c r="E51" s="199">
        <f t="shared" si="33"/>
        <v>0.0004128801782087566</v>
      </c>
      <c r="F51" s="197">
        <v>11.256</v>
      </c>
      <c r="G51" s="196">
        <v>3.022</v>
      </c>
      <c r="H51" s="196">
        <f t="shared" si="34"/>
        <v>14.278</v>
      </c>
      <c r="I51" s="198">
        <f t="shared" si="35"/>
        <v>-0.6220759209973387</v>
      </c>
      <c r="J51" s="197">
        <v>28.706</v>
      </c>
      <c r="K51" s="196">
        <v>0.01</v>
      </c>
      <c r="L51" s="196">
        <f t="shared" si="36"/>
        <v>28.716</v>
      </c>
      <c r="M51" s="198">
        <f t="shared" si="37"/>
        <v>0.0007858037368968408</v>
      </c>
      <c r="N51" s="197">
        <v>33.619</v>
      </c>
      <c r="O51" s="196">
        <v>3.652</v>
      </c>
      <c r="P51" s="196">
        <f t="shared" si="38"/>
        <v>37.271</v>
      </c>
      <c r="Q51" s="195">
        <f t="shared" si="39"/>
        <v>-0.22953502723296937</v>
      </c>
    </row>
    <row r="52" spans="1:17" s="187" customFormat="1" ht="18" customHeight="1">
      <c r="A52" s="466" t="s">
        <v>246</v>
      </c>
      <c r="B52" s="467">
        <v>4.928</v>
      </c>
      <c r="C52" s="468">
        <v>0.2</v>
      </c>
      <c r="D52" s="468">
        <f t="shared" si="32"/>
        <v>5.128</v>
      </c>
      <c r="E52" s="469">
        <f t="shared" si="33"/>
        <v>0.00039237389804568275</v>
      </c>
      <c r="F52" s="470">
        <v>61.608</v>
      </c>
      <c r="G52" s="468"/>
      <c r="H52" s="468">
        <f t="shared" si="34"/>
        <v>61.608</v>
      </c>
      <c r="I52" s="471">
        <f t="shared" si="35"/>
        <v>-0.9167640566160239</v>
      </c>
      <c r="J52" s="470">
        <v>7.746</v>
      </c>
      <c r="K52" s="468">
        <v>0.25</v>
      </c>
      <c r="L52" s="468">
        <f t="shared" si="36"/>
        <v>7.996</v>
      </c>
      <c r="M52" s="471">
        <f t="shared" si="37"/>
        <v>0.0002188078660059597</v>
      </c>
      <c r="N52" s="470">
        <v>64.929</v>
      </c>
      <c r="O52" s="468">
        <v>0.5</v>
      </c>
      <c r="P52" s="468">
        <f t="shared" si="38"/>
        <v>65.429</v>
      </c>
      <c r="Q52" s="472">
        <f t="shared" si="39"/>
        <v>-0.8777911935074661</v>
      </c>
    </row>
    <row r="53" spans="1:17" s="187" customFormat="1" ht="18" customHeight="1">
      <c r="A53" s="201" t="s">
        <v>251</v>
      </c>
      <c r="B53" s="200">
        <v>0.271</v>
      </c>
      <c r="C53" s="196">
        <v>3.115</v>
      </c>
      <c r="D53" s="196">
        <f t="shared" si="32"/>
        <v>3.386</v>
      </c>
      <c r="E53" s="199">
        <f t="shared" si="33"/>
        <v>0.0002590830769857024</v>
      </c>
      <c r="F53" s="197">
        <v>0.6599999999999999</v>
      </c>
      <c r="G53" s="196">
        <v>0.196</v>
      </c>
      <c r="H53" s="196">
        <f t="shared" si="34"/>
        <v>0.8559999999999999</v>
      </c>
      <c r="I53" s="198">
        <f t="shared" si="35"/>
        <v>2.9556074766355147</v>
      </c>
      <c r="J53" s="197">
        <v>1.2360000000000002</v>
      </c>
      <c r="K53" s="196">
        <v>7.402999999999999</v>
      </c>
      <c r="L53" s="196">
        <f t="shared" si="36"/>
        <v>8.639</v>
      </c>
      <c r="M53" s="198">
        <f t="shared" si="37"/>
        <v>0.0002364033459761738</v>
      </c>
      <c r="N53" s="197">
        <v>1.761</v>
      </c>
      <c r="O53" s="196">
        <v>0.9290000000000002</v>
      </c>
      <c r="P53" s="196">
        <f t="shared" si="38"/>
        <v>2.69</v>
      </c>
      <c r="Q53" s="195">
        <f t="shared" si="39"/>
        <v>2.211524163568773</v>
      </c>
    </row>
    <row r="54" spans="1:17" s="187" customFormat="1" ht="18" customHeight="1">
      <c r="A54" s="201" t="s">
        <v>247</v>
      </c>
      <c r="B54" s="200">
        <v>2.9290000000000003</v>
      </c>
      <c r="C54" s="196">
        <v>0</v>
      </c>
      <c r="D54" s="196">
        <f>C54+B54</f>
        <v>2.9290000000000003</v>
      </c>
      <c r="E54" s="199">
        <f>D54/$D$8</f>
        <v>0.00022411527834941594</v>
      </c>
      <c r="F54" s="197">
        <v>6.452</v>
      </c>
      <c r="G54" s="196">
        <v>0.05</v>
      </c>
      <c r="H54" s="196">
        <f>G54+F54</f>
        <v>6.502</v>
      </c>
      <c r="I54" s="198">
        <f>(D54/H54-1)</f>
        <v>-0.5495232236235004</v>
      </c>
      <c r="J54" s="197">
        <v>10.127999999999998</v>
      </c>
      <c r="K54" s="196">
        <v>0.02</v>
      </c>
      <c r="L54" s="196">
        <f>K54+J54</f>
        <v>10.147999999999998</v>
      </c>
      <c r="M54" s="198">
        <f>(L54/$L$8)</f>
        <v>0.00027769662634173067</v>
      </c>
      <c r="N54" s="197">
        <v>14.485999999999999</v>
      </c>
      <c r="O54" s="196">
        <v>0.07</v>
      </c>
      <c r="P54" s="196">
        <f>O54+N54</f>
        <v>14.556</v>
      </c>
      <c r="Q54" s="195">
        <f>(L54/P54-1)</f>
        <v>-0.30283044792525426</v>
      </c>
    </row>
    <row r="55" spans="1:17" s="187" customFormat="1" ht="18" customHeight="1" thickBot="1">
      <c r="A55" s="486" t="s">
        <v>261</v>
      </c>
      <c r="B55" s="487">
        <v>1261.2490000000003</v>
      </c>
      <c r="C55" s="488">
        <v>872.0849999999988</v>
      </c>
      <c r="D55" s="488">
        <f>C55+B55</f>
        <v>2133.333999999999</v>
      </c>
      <c r="E55" s="489">
        <f>D55/$D$8</f>
        <v>0.16323412196048911</v>
      </c>
      <c r="F55" s="490">
        <v>1207.0539999999999</v>
      </c>
      <c r="G55" s="488">
        <v>679.2439999999993</v>
      </c>
      <c r="H55" s="488">
        <f>G55+F55</f>
        <v>1886.2979999999993</v>
      </c>
      <c r="I55" s="491">
        <f>(D55/H55-1)</f>
        <v>0.13096340026867415</v>
      </c>
      <c r="J55" s="490">
        <v>3902.5620000000004</v>
      </c>
      <c r="K55" s="488">
        <v>2034.19299999998</v>
      </c>
      <c r="L55" s="488">
        <f>K55+J55</f>
        <v>5936.75499999998</v>
      </c>
      <c r="M55" s="491">
        <f>(L55/$L$8)</f>
        <v>0.16245731522638907</v>
      </c>
      <c r="N55" s="490">
        <v>3797.2010000000037</v>
      </c>
      <c r="O55" s="488">
        <v>2099.9789999999757</v>
      </c>
      <c r="P55" s="488">
        <f>O55+N55</f>
        <v>5897.179999999979</v>
      </c>
      <c r="Q55" s="492">
        <f>(L55/P55-1)</f>
        <v>0.006710834670130561</v>
      </c>
    </row>
    <row r="56" ht="15" thickTop="1">
      <c r="A56" s="121" t="s">
        <v>143</v>
      </c>
    </row>
    <row r="57" ht="13.5" customHeight="1">
      <c r="A57" s="121" t="s">
        <v>53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6:Q65536 I56:I65536 I3 Q3">
    <cfRule type="cellIs" priority="4" dxfId="91" operator="lessThan" stopIfTrue="1">
      <formula>0</formula>
    </cfRule>
  </conditionalFormatting>
  <conditionalFormatting sqref="I8:I55 Q8:Q55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5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customWidth="1"/>
    <col min="4" max="4" width="8.00390625" style="128" customWidth="1"/>
    <col min="5" max="5" width="9.7109375" style="128" customWidth="1"/>
    <col min="6" max="8" width="9.28125" style="128" customWidth="1"/>
    <col min="9" max="9" width="10.7109375" style="128" customWidth="1"/>
    <col min="10" max="10" width="8.7109375" style="128" customWidth="1"/>
    <col min="11" max="11" width="9.7109375" style="128" customWidth="1"/>
    <col min="12" max="12" width="9.28125" style="128" customWidth="1"/>
    <col min="13" max="13" width="10.28125" style="128" customWidth="1"/>
    <col min="14" max="15" width="11.140625" style="128" customWidth="1"/>
    <col min="16" max="16" width="8.7109375" style="128" customWidth="1"/>
    <col min="17" max="17" width="10.28125" style="128" customWidth="1"/>
    <col min="18" max="18" width="11.140625" style="128" customWidth="1"/>
    <col min="19" max="19" width="9.28125" style="128" customWidth="1"/>
    <col min="20" max="21" width="11.140625" style="128" customWidth="1"/>
    <col min="22" max="22" width="8.28125" style="128" customWidth="1"/>
    <col min="23" max="23" width="10.28125" style="128" customWidth="1"/>
    <col min="24" max="24" width="11.140625" style="128" customWidth="1"/>
    <col min="25" max="25" width="9.851562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63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16.5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582" t="s">
        <v>62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583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21" customHeight="1" thickBot="1">
      <c r="A8" s="585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259" customFormat="1" ht="18" customHeight="1" thickBot="1" thickTop="1">
      <c r="A9" s="265" t="s">
        <v>24</v>
      </c>
      <c r="B9" s="263">
        <f>B10+B33+B51+B63+B76+B83</f>
        <v>375041</v>
      </c>
      <c r="C9" s="262">
        <f>C10+C33+C51+C63+C76+C83</f>
        <v>344515</v>
      </c>
      <c r="D9" s="261">
        <f>D10+D33+D51+D63+D76+D83</f>
        <v>5138</v>
      </c>
      <c r="E9" s="262">
        <f>E10+E33+E51+E63+E76+E83</f>
        <v>2780</v>
      </c>
      <c r="F9" s="261">
        <f aca="true" t="shared" si="0" ref="F9:F49">SUM(B9:E9)</f>
        <v>727474</v>
      </c>
      <c r="G9" s="264">
        <f aca="true" t="shared" si="1" ref="G9:G49">F9/$F$9</f>
        <v>1</v>
      </c>
      <c r="H9" s="263">
        <f>H10+H33+H51+H63+H76+H83</f>
        <v>354569</v>
      </c>
      <c r="I9" s="262">
        <f>I10+I33+I51+I63+I76+I83</f>
        <v>311654</v>
      </c>
      <c r="J9" s="261">
        <f>J10+J33+J51+J63+J76+J83</f>
        <v>4832</v>
      </c>
      <c r="K9" s="262">
        <f>K10+K33+K51+K63+K76+K83</f>
        <v>4593</v>
      </c>
      <c r="L9" s="261">
        <f aca="true" t="shared" si="2" ref="L9:L49">SUM(H9:K9)</f>
        <v>675648</v>
      </c>
      <c r="M9" s="485">
        <f aca="true" t="shared" si="3" ref="M9:M48">IF(ISERROR(F9/L9-1),"         /0",(F9/L9-1))</f>
        <v>0.07670562186227148</v>
      </c>
      <c r="N9" s="263">
        <f>N10+N33+N51+N63+N76+N83</f>
        <v>1130139</v>
      </c>
      <c r="O9" s="262">
        <f>O10+O33+O51+O63+O76+O83</f>
        <v>1084941</v>
      </c>
      <c r="P9" s="261">
        <f>P10+P33+P51+P63+P76+P83</f>
        <v>13364</v>
      </c>
      <c r="Q9" s="262">
        <f>Q10+Q33+Q51+Q63+Q76+Q83</f>
        <v>11019</v>
      </c>
      <c r="R9" s="261">
        <f aca="true" t="shared" si="4" ref="R9:R49">SUM(N9:Q9)</f>
        <v>2239463</v>
      </c>
      <c r="S9" s="264">
        <f aca="true" t="shared" si="5" ref="S9:S49">R9/$R$9</f>
        <v>1</v>
      </c>
      <c r="T9" s="263">
        <f>T10+T33+T51+T63+T76+T83</f>
        <v>1045454</v>
      </c>
      <c r="U9" s="262">
        <f>U10+U33+U51+U63+U76+U83</f>
        <v>977280</v>
      </c>
      <c r="V9" s="261">
        <f>V10+V33+V51+V63+V76+V83</f>
        <v>14193</v>
      </c>
      <c r="W9" s="262">
        <f>W10+W33+W51+W63+W76+W83</f>
        <v>14745</v>
      </c>
      <c r="X9" s="261">
        <f aca="true" t="shared" si="6" ref="X9:X49">SUM(T9:W9)</f>
        <v>2051672</v>
      </c>
      <c r="Y9" s="260">
        <f aca="true" t="shared" si="7" ref="Y9:Y48">IF(ISERROR(R9/X9-1),"         /0",(R9/X9-1))</f>
        <v>0.09153071251155165</v>
      </c>
    </row>
    <row r="10" spans="1:25" s="236" customFormat="1" ht="19.5" customHeight="1">
      <c r="A10" s="243" t="s">
        <v>61</v>
      </c>
      <c r="B10" s="240">
        <f>SUM(B11:B32)</f>
        <v>117256</v>
      </c>
      <c r="C10" s="239">
        <f>SUM(C11:C32)</f>
        <v>109350</v>
      </c>
      <c r="D10" s="238">
        <f>SUM(D11:D32)</f>
        <v>1667</v>
      </c>
      <c r="E10" s="239">
        <f>SUM(E11:E32)</f>
        <v>2</v>
      </c>
      <c r="F10" s="238">
        <f t="shared" si="0"/>
        <v>228275</v>
      </c>
      <c r="G10" s="241">
        <f t="shared" si="1"/>
        <v>0.31379128326235717</v>
      </c>
      <c r="H10" s="240">
        <f>SUM(H11:H32)</f>
        <v>114642</v>
      </c>
      <c r="I10" s="239">
        <f>SUM(I11:I32)</f>
        <v>100739</v>
      </c>
      <c r="J10" s="238">
        <f>SUM(J11:J32)</f>
        <v>171</v>
      </c>
      <c r="K10" s="239">
        <f>SUM(K11:K32)</f>
        <v>208</v>
      </c>
      <c r="L10" s="238">
        <f t="shared" si="2"/>
        <v>215760</v>
      </c>
      <c r="M10" s="242">
        <f t="shared" si="3"/>
        <v>0.058004263997033734</v>
      </c>
      <c r="N10" s="240">
        <f>SUM(N11:N32)</f>
        <v>347420</v>
      </c>
      <c r="O10" s="239">
        <f>SUM(O11:O32)</f>
        <v>347278</v>
      </c>
      <c r="P10" s="238">
        <f>SUM(P11:P32)</f>
        <v>1803</v>
      </c>
      <c r="Q10" s="239">
        <f>SUM(Q11:Q32)</f>
        <v>251</v>
      </c>
      <c r="R10" s="238">
        <f t="shared" si="4"/>
        <v>696752</v>
      </c>
      <c r="S10" s="241">
        <f t="shared" si="5"/>
        <v>0.3111245865638325</v>
      </c>
      <c r="T10" s="240">
        <f>SUM(T11:T32)</f>
        <v>324278</v>
      </c>
      <c r="U10" s="239">
        <f>SUM(U11:U32)</f>
        <v>311442</v>
      </c>
      <c r="V10" s="238">
        <f>SUM(V11:V32)</f>
        <v>391</v>
      </c>
      <c r="W10" s="239">
        <f>SUM(W11:W32)</f>
        <v>365</v>
      </c>
      <c r="X10" s="238">
        <f t="shared" si="6"/>
        <v>636476</v>
      </c>
      <c r="Y10" s="237">
        <f t="shared" si="7"/>
        <v>0.094702706779203</v>
      </c>
    </row>
    <row r="11" spans="1:25" ht="19.5" customHeight="1">
      <c r="A11" s="235" t="s">
        <v>262</v>
      </c>
      <c r="B11" s="233">
        <v>21493</v>
      </c>
      <c r="C11" s="230">
        <v>24016</v>
      </c>
      <c r="D11" s="229">
        <v>965</v>
      </c>
      <c r="E11" s="230">
        <v>0</v>
      </c>
      <c r="F11" s="229">
        <f t="shared" si="0"/>
        <v>46474</v>
      </c>
      <c r="G11" s="232">
        <f t="shared" si="1"/>
        <v>0.06388407008360436</v>
      </c>
      <c r="H11" s="233">
        <v>24634</v>
      </c>
      <c r="I11" s="230">
        <v>22018</v>
      </c>
      <c r="J11" s="229">
        <v>100</v>
      </c>
      <c r="K11" s="230">
        <v>180</v>
      </c>
      <c r="L11" s="229">
        <f t="shared" si="2"/>
        <v>46932</v>
      </c>
      <c r="M11" s="234">
        <f t="shared" si="3"/>
        <v>-0.009758799965908116</v>
      </c>
      <c r="N11" s="233">
        <v>68107</v>
      </c>
      <c r="O11" s="230">
        <v>76872</v>
      </c>
      <c r="P11" s="229">
        <v>1019</v>
      </c>
      <c r="Q11" s="230">
        <v>81</v>
      </c>
      <c r="R11" s="229">
        <f t="shared" si="4"/>
        <v>146079</v>
      </c>
      <c r="S11" s="232">
        <f t="shared" si="5"/>
        <v>0.0652294768879861</v>
      </c>
      <c r="T11" s="233">
        <v>70347</v>
      </c>
      <c r="U11" s="230">
        <v>72504</v>
      </c>
      <c r="V11" s="229">
        <v>184</v>
      </c>
      <c r="W11" s="230">
        <v>294</v>
      </c>
      <c r="X11" s="229">
        <f t="shared" si="6"/>
        <v>143329</v>
      </c>
      <c r="Y11" s="228">
        <f t="shared" si="7"/>
        <v>0.019186626572431198</v>
      </c>
    </row>
    <row r="12" spans="1:25" ht="19.5" customHeight="1">
      <c r="A12" s="235" t="s">
        <v>263</v>
      </c>
      <c r="B12" s="233">
        <v>12141</v>
      </c>
      <c r="C12" s="230">
        <v>10803</v>
      </c>
      <c r="D12" s="229">
        <v>40</v>
      </c>
      <c r="E12" s="230">
        <v>0</v>
      </c>
      <c r="F12" s="229">
        <f t="shared" si="0"/>
        <v>22984</v>
      </c>
      <c r="G12" s="232">
        <f t="shared" si="1"/>
        <v>0.03159425628957186</v>
      </c>
      <c r="H12" s="233">
        <v>11963</v>
      </c>
      <c r="I12" s="230">
        <v>9691</v>
      </c>
      <c r="J12" s="229"/>
      <c r="K12" s="230"/>
      <c r="L12" s="229">
        <f t="shared" si="2"/>
        <v>21654</v>
      </c>
      <c r="M12" s="234">
        <f t="shared" si="3"/>
        <v>0.06142052276715626</v>
      </c>
      <c r="N12" s="233">
        <v>36116</v>
      </c>
      <c r="O12" s="230">
        <v>36063</v>
      </c>
      <c r="P12" s="229">
        <v>40</v>
      </c>
      <c r="Q12" s="230"/>
      <c r="R12" s="229">
        <f t="shared" si="4"/>
        <v>72219</v>
      </c>
      <c r="S12" s="232">
        <f t="shared" si="5"/>
        <v>0.03224835596747971</v>
      </c>
      <c r="T12" s="233">
        <v>33223</v>
      </c>
      <c r="U12" s="230">
        <v>31637</v>
      </c>
      <c r="V12" s="229"/>
      <c r="W12" s="230"/>
      <c r="X12" s="229">
        <f t="shared" si="6"/>
        <v>64860</v>
      </c>
      <c r="Y12" s="228">
        <f t="shared" si="7"/>
        <v>0.11345975948196108</v>
      </c>
    </row>
    <row r="13" spans="1:25" ht="19.5" customHeight="1">
      <c r="A13" s="235" t="s">
        <v>264</v>
      </c>
      <c r="B13" s="233">
        <v>8027</v>
      </c>
      <c r="C13" s="230">
        <v>8076</v>
      </c>
      <c r="D13" s="229">
        <v>0</v>
      </c>
      <c r="E13" s="230">
        <v>0</v>
      </c>
      <c r="F13" s="229">
        <f t="shared" si="0"/>
        <v>16103</v>
      </c>
      <c r="G13" s="232">
        <f t="shared" si="1"/>
        <v>0.02213549900065157</v>
      </c>
      <c r="H13" s="233">
        <v>7945</v>
      </c>
      <c r="I13" s="230">
        <v>7695</v>
      </c>
      <c r="J13" s="229"/>
      <c r="K13" s="230"/>
      <c r="L13" s="229">
        <f t="shared" si="2"/>
        <v>15640</v>
      </c>
      <c r="M13" s="234">
        <f t="shared" si="3"/>
        <v>0.02960358056265977</v>
      </c>
      <c r="N13" s="233">
        <v>22072</v>
      </c>
      <c r="O13" s="230">
        <v>23088</v>
      </c>
      <c r="P13" s="229"/>
      <c r="Q13" s="230"/>
      <c r="R13" s="229">
        <f t="shared" si="4"/>
        <v>45160</v>
      </c>
      <c r="S13" s="232">
        <f t="shared" si="5"/>
        <v>0.020165548615895864</v>
      </c>
      <c r="T13" s="233">
        <v>21554</v>
      </c>
      <c r="U13" s="230">
        <v>22267</v>
      </c>
      <c r="V13" s="229"/>
      <c r="W13" s="230"/>
      <c r="X13" s="229">
        <f t="shared" si="6"/>
        <v>43821</v>
      </c>
      <c r="Y13" s="228">
        <f t="shared" si="7"/>
        <v>0.030556126058282507</v>
      </c>
    </row>
    <row r="14" spans="1:25" ht="19.5" customHeight="1">
      <c r="A14" s="235" t="s">
        <v>265</v>
      </c>
      <c r="B14" s="233">
        <v>7357</v>
      </c>
      <c r="C14" s="230">
        <v>7510</v>
      </c>
      <c r="D14" s="229">
        <v>0</v>
      </c>
      <c r="E14" s="230">
        <v>0</v>
      </c>
      <c r="F14" s="229">
        <f t="shared" si="0"/>
        <v>14867</v>
      </c>
      <c r="G14" s="232">
        <f t="shared" si="1"/>
        <v>0.020436469207146923</v>
      </c>
      <c r="H14" s="233">
        <v>7154</v>
      </c>
      <c r="I14" s="230">
        <v>6733</v>
      </c>
      <c r="J14" s="229"/>
      <c r="K14" s="230"/>
      <c r="L14" s="229">
        <f t="shared" si="2"/>
        <v>13887</v>
      </c>
      <c r="M14" s="234">
        <f t="shared" si="3"/>
        <v>0.07056959746525537</v>
      </c>
      <c r="N14" s="233">
        <v>21032</v>
      </c>
      <c r="O14" s="230">
        <v>21217</v>
      </c>
      <c r="P14" s="229">
        <v>0</v>
      </c>
      <c r="Q14" s="230">
        <v>8</v>
      </c>
      <c r="R14" s="229">
        <f t="shared" si="4"/>
        <v>42257</v>
      </c>
      <c r="S14" s="232">
        <f t="shared" si="5"/>
        <v>0.01886925570996261</v>
      </c>
      <c r="T14" s="233">
        <v>20340</v>
      </c>
      <c r="U14" s="230">
        <v>19966</v>
      </c>
      <c r="V14" s="229">
        <v>8</v>
      </c>
      <c r="W14" s="230">
        <v>2</v>
      </c>
      <c r="X14" s="229">
        <f t="shared" si="6"/>
        <v>40316</v>
      </c>
      <c r="Y14" s="228">
        <f t="shared" si="7"/>
        <v>0.048144657208056385</v>
      </c>
    </row>
    <row r="15" spans="1:25" ht="19.5" customHeight="1">
      <c r="A15" s="235" t="s">
        <v>266</v>
      </c>
      <c r="B15" s="233">
        <v>7782</v>
      </c>
      <c r="C15" s="230">
        <v>6958</v>
      </c>
      <c r="D15" s="229">
        <v>0</v>
      </c>
      <c r="E15" s="230">
        <v>0</v>
      </c>
      <c r="F15" s="229">
        <f t="shared" si="0"/>
        <v>14740</v>
      </c>
      <c r="G15" s="232">
        <f t="shared" si="1"/>
        <v>0.020261892521244745</v>
      </c>
      <c r="H15" s="233">
        <v>4456</v>
      </c>
      <c r="I15" s="230">
        <v>3673</v>
      </c>
      <c r="J15" s="229"/>
      <c r="K15" s="230"/>
      <c r="L15" s="229">
        <f t="shared" si="2"/>
        <v>8129</v>
      </c>
      <c r="M15" s="234">
        <f t="shared" si="3"/>
        <v>0.8132611637347766</v>
      </c>
      <c r="N15" s="233">
        <v>22696</v>
      </c>
      <c r="O15" s="230">
        <v>21722</v>
      </c>
      <c r="P15" s="229">
        <v>4</v>
      </c>
      <c r="Q15" s="230"/>
      <c r="R15" s="229">
        <f t="shared" si="4"/>
        <v>44422</v>
      </c>
      <c r="S15" s="232">
        <f t="shared" si="5"/>
        <v>0.01983600532806302</v>
      </c>
      <c r="T15" s="233">
        <v>13301</v>
      </c>
      <c r="U15" s="230">
        <v>12024</v>
      </c>
      <c r="V15" s="229">
        <v>2</v>
      </c>
      <c r="W15" s="230"/>
      <c r="X15" s="229">
        <f t="shared" si="6"/>
        <v>25327</v>
      </c>
      <c r="Y15" s="228">
        <f t="shared" si="7"/>
        <v>0.7539384846211552</v>
      </c>
    </row>
    <row r="16" spans="1:25" ht="19.5" customHeight="1">
      <c r="A16" s="235" t="s">
        <v>267</v>
      </c>
      <c r="B16" s="233">
        <v>7259</v>
      </c>
      <c r="C16" s="230">
        <v>7244</v>
      </c>
      <c r="D16" s="229">
        <v>0</v>
      </c>
      <c r="E16" s="230">
        <v>0</v>
      </c>
      <c r="F16" s="229">
        <f aca="true" t="shared" si="8" ref="F16:F22">SUM(B16:E16)</f>
        <v>14503</v>
      </c>
      <c r="G16" s="232">
        <f aca="true" t="shared" si="9" ref="G16:G22">F16/$F$9</f>
        <v>0.01993610768219895</v>
      </c>
      <c r="H16" s="233">
        <v>7693</v>
      </c>
      <c r="I16" s="230">
        <v>7654</v>
      </c>
      <c r="J16" s="229">
        <v>22</v>
      </c>
      <c r="K16" s="230">
        <v>0</v>
      </c>
      <c r="L16" s="229">
        <f aca="true" t="shared" si="10" ref="L16:L22">SUM(H16:K16)</f>
        <v>15369</v>
      </c>
      <c r="M16" s="234">
        <f aca="true" t="shared" si="11" ref="M16:M22">IF(ISERROR(F16/L16-1),"         /0",(F16/L16-1))</f>
        <v>-0.056347192400286295</v>
      </c>
      <c r="N16" s="233">
        <v>21512</v>
      </c>
      <c r="O16" s="230">
        <v>22540</v>
      </c>
      <c r="P16" s="229">
        <v>2</v>
      </c>
      <c r="Q16" s="230">
        <v>8</v>
      </c>
      <c r="R16" s="229">
        <f aca="true" t="shared" si="12" ref="R16:R22">SUM(N16:Q16)</f>
        <v>44062</v>
      </c>
      <c r="S16" s="232">
        <f aca="true" t="shared" si="13" ref="S16:S22">R16/$R$9</f>
        <v>0.01967525250472993</v>
      </c>
      <c r="T16" s="233">
        <v>23001</v>
      </c>
      <c r="U16" s="230">
        <v>23517</v>
      </c>
      <c r="V16" s="229">
        <v>116</v>
      </c>
      <c r="W16" s="230">
        <v>11</v>
      </c>
      <c r="X16" s="229">
        <f aca="true" t="shared" si="14" ref="X16:X22">SUM(T16:W16)</f>
        <v>46645</v>
      </c>
      <c r="Y16" s="228">
        <f aca="true" t="shared" si="15" ref="Y16:Y22">IF(ISERROR(R16/X16-1),"         /0",(R16/X16-1))</f>
        <v>-0.05537571015114162</v>
      </c>
    </row>
    <row r="17" spans="1:25" ht="19.5" customHeight="1">
      <c r="A17" s="235" t="s">
        <v>268</v>
      </c>
      <c r="B17" s="233">
        <v>7505</v>
      </c>
      <c r="C17" s="230">
        <v>6973</v>
      </c>
      <c r="D17" s="229">
        <v>17</v>
      </c>
      <c r="E17" s="230">
        <v>0</v>
      </c>
      <c r="F17" s="229">
        <f t="shared" si="8"/>
        <v>14495</v>
      </c>
      <c r="G17" s="232">
        <f t="shared" si="9"/>
        <v>0.01992511072560669</v>
      </c>
      <c r="H17" s="233">
        <v>8221</v>
      </c>
      <c r="I17" s="230">
        <v>7596</v>
      </c>
      <c r="J17" s="229"/>
      <c r="K17" s="230">
        <v>2</v>
      </c>
      <c r="L17" s="229">
        <f t="shared" si="10"/>
        <v>15819</v>
      </c>
      <c r="M17" s="234">
        <f t="shared" si="11"/>
        <v>-0.08369682027941083</v>
      </c>
      <c r="N17" s="233">
        <v>20254</v>
      </c>
      <c r="O17" s="230">
        <v>23707</v>
      </c>
      <c r="P17" s="229">
        <v>66</v>
      </c>
      <c r="Q17" s="230">
        <v>78</v>
      </c>
      <c r="R17" s="229">
        <f t="shared" si="12"/>
        <v>44105</v>
      </c>
      <c r="S17" s="232">
        <f t="shared" si="13"/>
        <v>0.019694453536405827</v>
      </c>
      <c r="T17" s="233">
        <v>20180</v>
      </c>
      <c r="U17" s="230">
        <v>22259</v>
      </c>
      <c r="V17" s="229"/>
      <c r="W17" s="230">
        <v>2</v>
      </c>
      <c r="X17" s="229">
        <f t="shared" si="14"/>
        <v>42441</v>
      </c>
      <c r="Y17" s="228">
        <f t="shared" si="15"/>
        <v>0.03920737023161558</v>
      </c>
    </row>
    <row r="18" spans="1:25" ht="19.5" customHeight="1">
      <c r="A18" s="235" t="s">
        <v>269</v>
      </c>
      <c r="B18" s="233">
        <v>5638</v>
      </c>
      <c r="C18" s="230">
        <v>5597</v>
      </c>
      <c r="D18" s="229">
        <v>589</v>
      </c>
      <c r="E18" s="230">
        <v>0</v>
      </c>
      <c r="F18" s="229">
        <f t="shared" si="8"/>
        <v>11824</v>
      </c>
      <c r="G18" s="232">
        <f t="shared" si="9"/>
        <v>0.01625350184336485</v>
      </c>
      <c r="H18" s="233">
        <v>6156</v>
      </c>
      <c r="I18" s="230">
        <v>5182</v>
      </c>
      <c r="J18" s="229"/>
      <c r="K18" s="230"/>
      <c r="L18" s="229">
        <f t="shared" si="10"/>
        <v>11338</v>
      </c>
      <c r="M18" s="234">
        <f t="shared" si="11"/>
        <v>0.04286470276944798</v>
      </c>
      <c r="N18" s="233">
        <v>18698</v>
      </c>
      <c r="O18" s="230">
        <v>19097</v>
      </c>
      <c r="P18" s="229">
        <v>589</v>
      </c>
      <c r="Q18" s="230"/>
      <c r="R18" s="229">
        <f t="shared" si="12"/>
        <v>38384</v>
      </c>
      <c r="S18" s="232">
        <f t="shared" si="13"/>
        <v>0.017139823252270744</v>
      </c>
      <c r="T18" s="233">
        <v>16863</v>
      </c>
      <c r="U18" s="230">
        <v>16328</v>
      </c>
      <c r="V18" s="229"/>
      <c r="W18" s="230"/>
      <c r="X18" s="229">
        <f t="shared" si="14"/>
        <v>33191</v>
      </c>
      <c r="Y18" s="228">
        <f t="shared" si="15"/>
        <v>0.1564580759844536</v>
      </c>
    </row>
    <row r="19" spans="1:25" ht="19.5" customHeight="1">
      <c r="A19" s="235" t="s">
        <v>270</v>
      </c>
      <c r="B19" s="233">
        <v>4288</v>
      </c>
      <c r="C19" s="230">
        <v>3854</v>
      </c>
      <c r="D19" s="229">
        <v>3</v>
      </c>
      <c r="E19" s="230">
        <v>0</v>
      </c>
      <c r="F19" s="229">
        <f t="shared" si="8"/>
        <v>8145</v>
      </c>
      <c r="G19" s="232">
        <f t="shared" si="9"/>
        <v>0.01119627643049786</v>
      </c>
      <c r="H19" s="233">
        <v>3473</v>
      </c>
      <c r="I19" s="230">
        <v>3223</v>
      </c>
      <c r="J19" s="229"/>
      <c r="K19" s="230"/>
      <c r="L19" s="229">
        <f t="shared" si="10"/>
        <v>6696</v>
      </c>
      <c r="M19" s="234">
        <f t="shared" si="11"/>
        <v>0.2163978494623655</v>
      </c>
      <c r="N19" s="233">
        <v>10589</v>
      </c>
      <c r="O19" s="230">
        <v>10559</v>
      </c>
      <c r="P19" s="229">
        <v>3</v>
      </c>
      <c r="Q19" s="230">
        <v>15</v>
      </c>
      <c r="R19" s="229">
        <f t="shared" si="12"/>
        <v>21166</v>
      </c>
      <c r="S19" s="232">
        <f t="shared" si="13"/>
        <v>0.00945137294074517</v>
      </c>
      <c r="T19" s="233">
        <v>10718</v>
      </c>
      <c r="U19" s="230">
        <v>10255</v>
      </c>
      <c r="V19" s="229">
        <v>8</v>
      </c>
      <c r="W19" s="230">
        <v>5</v>
      </c>
      <c r="X19" s="229">
        <f t="shared" si="14"/>
        <v>20986</v>
      </c>
      <c r="Y19" s="228">
        <f t="shared" si="15"/>
        <v>0.008577146669207947</v>
      </c>
    </row>
    <row r="20" spans="1:25" ht="19.5" customHeight="1">
      <c r="A20" s="235" t="s">
        <v>271</v>
      </c>
      <c r="B20" s="233">
        <v>3475</v>
      </c>
      <c r="C20" s="230">
        <v>2518</v>
      </c>
      <c r="D20" s="229">
        <v>0</v>
      </c>
      <c r="E20" s="230">
        <v>0</v>
      </c>
      <c r="F20" s="229">
        <f t="shared" si="8"/>
        <v>5993</v>
      </c>
      <c r="G20" s="232">
        <f t="shared" si="9"/>
        <v>0.008238095107179088</v>
      </c>
      <c r="H20" s="233">
        <v>3953</v>
      </c>
      <c r="I20" s="230">
        <v>2486</v>
      </c>
      <c r="J20" s="229"/>
      <c r="K20" s="230"/>
      <c r="L20" s="229">
        <f t="shared" si="10"/>
        <v>6439</v>
      </c>
      <c r="M20" s="234">
        <f t="shared" si="11"/>
        <v>-0.06926541388414353</v>
      </c>
      <c r="N20" s="233">
        <v>10646</v>
      </c>
      <c r="O20" s="230">
        <v>8277</v>
      </c>
      <c r="P20" s="229"/>
      <c r="Q20" s="230"/>
      <c r="R20" s="229">
        <f t="shared" si="12"/>
        <v>18923</v>
      </c>
      <c r="S20" s="232">
        <f t="shared" si="13"/>
        <v>0.008449793544255922</v>
      </c>
      <c r="T20" s="233">
        <v>11206</v>
      </c>
      <c r="U20" s="230">
        <v>7669</v>
      </c>
      <c r="V20" s="229"/>
      <c r="W20" s="230"/>
      <c r="X20" s="229">
        <f t="shared" si="14"/>
        <v>18875</v>
      </c>
      <c r="Y20" s="228">
        <f t="shared" si="15"/>
        <v>0.00254304635761593</v>
      </c>
    </row>
    <row r="21" spans="1:25" ht="19.5" customHeight="1">
      <c r="A21" s="235" t="s">
        <v>272</v>
      </c>
      <c r="B21" s="233">
        <v>2992</v>
      </c>
      <c r="C21" s="230">
        <v>2986</v>
      </c>
      <c r="D21" s="229">
        <v>0</v>
      </c>
      <c r="E21" s="230">
        <v>0</v>
      </c>
      <c r="F21" s="229">
        <f t="shared" si="8"/>
        <v>5978</v>
      </c>
      <c r="G21" s="232">
        <f t="shared" si="9"/>
        <v>0.008217475813568595</v>
      </c>
      <c r="H21" s="233">
        <v>3578</v>
      </c>
      <c r="I21" s="230">
        <v>3138</v>
      </c>
      <c r="J21" s="229"/>
      <c r="K21" s="230"/>
      <c r="L21" s="229">
        <f t="shared" si="10"/>
        <v>6716</v>
      </c>
      <c r="M21" s="234">
        <f t="shared" si="11"/>
        <v>-0.10988683740321625</v>
      </c>
      <c r="N21" s="233">
        <v>7996</v>
      </c>
      <c r="O21" s="230">
        <v>9182</v>
      </c>
      <c r="P21" s="229"/>
      <c r="Q21" s="230"/>
      <c r="R21" s="229">
        <f t="shared" si="12"/>
        <v>17178</v>
      </c>
      <c r="S21" s="232">
        <f t="shared" si="13"/>
        <v>0.007670588886710787</v>
      </c>
      <c r="T21" s="233">
        <v>8212</v>
      </c>
      <c r="U21" s="230">
        <v>8188</v>
      </c>
      <c r="V21" s="229"/>
      <c r="W21" s="230"/>
      <c r="X21" s="229">
        <f t="shared" si="14"/>
        <v>16400</v>
      </c>
      <c r="Y21" s="228">
        <f t="shared" si="15"/>
        <v>0.047439024390243834</v>
      </c>
    </row>
    <row r="22" spans="1:25" ht="19.5" customHeight="1">
      <c r="A22" s="235" t="s">
        <v>273</v>
      </c>
      <c r="B22" s="233">
        <v>2925</v>
      </c>
      <c r="C22" s="230">
        <v>2719</v>
      </c>
      <c r="D22" s="229">
        <v>0</v>
      </c>
      <c r="E22" s="230">
        <v>0</v>
      </c>
      <c r="F22" s="229">
        <f t="shared" si="8"/>
        <v>5644</v>
      </c>
      <c r="G22" s="232">
        <f t="shared" si="9"/>
        <v>0.007758352875841611</v>
      </c>
      <c r="H22" s="233">
        <v>3070</v>
      </c>
      <c r="I22" s="230">
        <v>2476</v>
      </c>
      <c r="J22" s="229">
        <v>1</v>
      </c>
      <c r="K22" s="230"/>
      <c r="L22" s="229">
        <f t="shared" si="10"/>
        <v>5547</v>
      </c>
      <c r="M22" s="234">
        <f t="shared" si="11"/>
        <v>0.017486929872002843</v>
      </c>
      <c r="N22" s="233">
        <v>8590</v>
      </c>
      <c r="O22" s="230">
        <v>8080</v>
      </c>
      <c r="P22" s="229">
        <v>7</v>
      </c>
      <c r="Q22" s="230">
        <v>3</v>
      </c>
      <c r="R22" s="229">
        <f t="shared" si="12"/>
        <v>16680</v>
      </c>
      <c r="S22" s="232">
        <f t="shared" si="13"/>
        <v>0.007448214147766675</v>
      </c>
      <c r="T22" s="233">
        <v>9111</v>
      </c>
      <c r="U22" s="230">
        <v>7971</v>
      </c>
      <c r="V22" s="229">
        <v>3</v>
      </c>
      <c r="W22" s="230">
        <v>1</v>
      </c>
      <c r="X22" s="229">
        <f t="shared" si="14"/>
        <v>17086</v>
      </c>
      <c r="Y22" s="228">
        <f t="shared" si="15"/>
        <v>-0.023762144445745093</v>
      </c>
    </row>
    <row r="23" spans="1:25" ht="19.5" customHeight="1">
      <c r="A23" s="235" t="s">
        <v>274</v>
      </c>
      <c r="B23" s="233">
        <v>2492</v>
      </c>
      <c r="C23" s="230">
        <v>2289</v>
      </c>
      <c r="D23" s="229">
        <v>0</v>
      </c>
      <c r="E23" s="230">
        <v>0</v>
      </c>
      <c r="F23" s="229">
        <f t="shared" si="0"/>
        <v>4781</v>
      </c>
      <c r="G23" s="232">
        <f t="shared" si="1"/>
        <v>0.00657205618345123</v>
      </c>
      <c r="H23" s="233">
        <v>2158</v>
      </c>
      <c r="I23" s="230">
        <v>1914</v>
      </c>
      <c r="J23" s="229">
        <v>2</v>
      </c>
      <c r="K23" s="230"/>
      <c r="L23" s="229">
        <f t="shared" si="2"/>
        <v>4074</v>
      </c>
      <c r="M23" s="234">
        <f t="shared" si="3"/>
        <v>0.1735395189003437</v>
      </c>
      <c r="N23" s="233">
        <v>6984</v>
      </c>
      <c r="O23" s="230">
        <v>7496</v>
      </c>
      <c r="P23" s="229"/>
      <c r="Q23" s="230"/>
      <c r="R23" s="229">
        <f t="shared" si="4"/>
        <v>14480</v>
      </c>
      <c r="S23" s="232">
        <f t="shared" si="5"/>
        <v>0.006465835782953324</v>
      </c>
      <c r="T23" s="233">
        <v>6537</v>
      </c>
      <c r="U23" s="230">
        <v>6559</v>
      </c>
      <c r="V23" s="229">
        <v>4</v>
      </c>
      <c r="W23" s="230"/>
      <c r="X23" s="229">
        <f t="shared" si="6"/>
        <v>13100</v>
      </c>
      <c r="Y23" s="228">
        <f t="shared" si="7"/>
        <v>0.10534351145038179</v>
      </c>
    </row>
    <row r="24" spans="1:25" ht="19.5" customHeight="1">
      <c r="A24" s="235" t="s">
        <v>275</v>
      </c>
      <c r="B24" s="233">
        <v>1511</v>
      </c>
      <c r="C24" s="230">
        <v>3099</v>
      </c>
      <c r="D24" s="229">
        <v>0</v>
      </c>
      <c r="E24" s="230">
        <v>0</v>
      </c>
      <c r="F24" s="229">
        <f t="shared" si="0"/>
        <v>4610</v>
      </c>
      <c r="G24" s="232">
        <f t="shared" si="1"/>
        <v>0.006336996236291606</v>
      </c>
      <c r="H24" s="233">
        <v>1469</v>
      </c>
      <c r="I24" s="230">
        <v>2976</v>
      </c>
      <c r="J24" s="229"/>
      <c r="K24" s="230"/>
      <c r="L24" s="229">
        <f t="shared" si="2"/>
        <v>4445</v>
      </c>
      <c r="M24" s="234">
        <f t="shared" si="3"/>
        <v>0.03712035995500562</v>
      </c>
      <c r="N24" s="233">
        <v>4847</v>
      </c>
      <c r="O24" s="230">
        <v>9739</v>
      </c>
      <c r="P24" s="229"/>
      <c r="Q24" s="230"/>
      <c r="R24" s="229">
        <f t="shared" si="4"/>
        <v>14586</v>
      </c>
      <c r="S24" s="232">
        <f t="shared" si="5"/>
        <v>0.006513168558712513</v>
      </c>
      <c r="T24" s="233">
        <v>4153</v>
      </c>
      <c r="U24" s="230">
        <v>8718</v>
      </c>
      <c r="V24" s="229"/>
      <c r="W24" s="230"/>
      <c r="X24" s="229">
        <f t="shared" si="6"/>
        <v>12871</v>
      </c>
      <c r="Y24" s="228">
        <f t="shared" si="7"/>
        <v>0.13324528008701741</v>
      </c>
    </row>
    <row r="25" spans="1:25" ht="19.5" customHeight="1">
      <c r="A25" s="235" t="s">
        <v>276</v>
      </c>
      <c r="B25" s="233">
        <v>2242</v>
      </c>
      <c r="C25" s="230">
        <v>1889</v>
      </c>
      <c r="D25" s="229">
        <v>39</v>
      </c>
      <c r="E25" s="230">
        <v>0</v>
      </c>
      <c r="F25" s="229">
        <f t="shared" si="0"/>
        <v>4170</v>
      </c>
      <c r="G25" s="232">
        <f t="shared" si="1"/>
        <v>0.005732163623717136</v>
      </c>
      <c r="H25" s="233">
        <v>2050</v>
      </c>
      <c r="I25" s="230">
        <v>1753</v>
      </c>
      <c r="J25" s="229"/>
      <c r="K25" s="230"/>
      <c r="L25" s="229">
        <f t="shared" si="2"/>
        <v>3803</v>
      </c>
      <c r="M25" s="234">
        <f t="shared" si="3"/>
        <v>0.09650276097817523</v>
      </c>
      <c r="N25" s="233">
        <v>6151</v>
      </c>
      <c r="O25" s="230">
        <v>5642</v>
      </c>
      <c r="P25" s="229">
        <v>39</v>
      </c>
      <c r="Q25" s="230"/>
      <c r="R25" s="229">
        <f t="shared" si="4"/>
        <v>11832</v>
      </c>
      <c r="S25" s="232">
        <f t="shared" si="5"/>
        <v>0.005283409460214346</v>
      </c>
      <c r="T25" s="233">
        <v>5787</v>
      </c>
      <c r="U25" s="230">
        <v>5221</v>
      </c>
      <c r="V25" s="229"/>
      <c r="W25" s="230"/>
      <c r="X25" s="229">
        <f t="shared" si="6"/>
        <v>11008</v>
      </c>
      <c r="Y25" s="228">
        <f t="shared" si="7"/>
        <v>0.07485465116279078</v>
      </c>
    </row>
    <row r="26" spans="1:25" ht="19.5" customHeight="1">
      <c r="A26" s="235" t="s">
        <v>277</v>
      </c>
      <c r="B26" s="233">
        <v>1600</v>
      </c>
      <c r="C26" s="230">
        <v>1359</v>
      </c>
      <c r="D26" s="229">
        <v>0</v>
      </c>
      <c r="E26" s="230">
        <v>0</v>
      </c>
      <c r="F26" s="229">
        <f t="shared" si="0"/>
        <v>2959</v>
      </c>
      <c r="G26" s="232">
        <f t="shared" si="1"/>
        <v>0.004067499319563311</v>
      </c>
      <c r="H26" s="233">
        <v>2122</v>
      </c>
      <c r="I26" s="230">
        <v>1754</v>
      </c>
      <c r="J26" s="229">
        <v>28</v>
      </c>
      <c r="K26" s="230">
        <v>6</v>
      </c>
      <c r="L26" s="229">
        <f t="shared" si="2"/>
        <v>3910</v>
      </c>
      <c r="M26" s="234">
        <f t="shared" si="3"/>
        <v>-0.2432225063938619</v>
      </c>
      <c r="N26" s="233">
        <v>5267</v>
      </c>
      <c r="O26" s="230">
        <v>4881</v>
      </c>
      <c r="P26" s="229">
        <v>0</v>
      </c>
      <c r="Q26" s="230">
        <v>9</v>
      </c>
      <c r="R26" s="229">
        <f t="shared" si="4"/>
        <v>10157</v>
      </c>
      <c r="S26" s="232">
        <f t="shared" si="5"/>
        <v>0.004535462296095091</v>
      </c>
      <c r="T26" s="233">
        <v>6797</v>
      </c>
      <c r="U26" s="230">
        <v>5573</v>
      </c>
      <c r="V26" s="229">
        <v>28</v>
      </c>
      <c r="W26" s="230">
        <v>6</v>
      </c>
      <c r="X26" s="229">
        <f t="shared" si="6"/>
        <v>12404</v>
      </c>
      <c r="Y26" s="228">
        <f t="shared" si="7"/>
        <v>-0.18115124153498874</v>
      </c>
    </row>
    <row r="27" spans="1:25" ht="19.5" customHeight="1">
      <c r="A27" s="235" t="s">
        <v>278</v>
      </c>
      <c r="B27" s="233">
        <v>2476</v>
      </c>
      <c r="C27" s="230">
        <v>104</v>
      </c>
      <c r="D27" s="229">
        <v>0</v>
      </c>
      <c r="E27" s="230">
        <v>0</v>
      </c>
      <c r="F27" s="229">
        <f t="shared" si="0"/>
        <v>2580</v>
      </c>
      <c r="G27" s="232">
        <f t="shared" si="1"/>
        <v>0.003546518501004847</v>
      </c>
      <c r="H27" s="233">
        <v>141</v>
      </c>
      <c r="I27" s="230">
        <v>34</v>
      </c>
      <c r="J27" s="229"/>
      <c r="K27" s="230"/>
      <c r="L27" s="229">
        <f t="shared" si="2"/>
        <v>175</v>
      </c>
      <c r="M27" s="234">
        <f t="shared" si="3"/>
        <v>13.742857142857142</v>
      </c>
      <c r="N27" s="233">
        <v>6833</v>
      </c>
      <c r="O27" s="230">
        <v>2859</v>
      </c>
      <c r="P27" s="229"/>
      <c r="Q27" s="230"/>
      <c r="R27" s="229">
        <f t="shared" si="4"/>
        <v>9692</v>
      </c>
      <c r="S27" s="232">
        <f t="shared" si="5"/>
        <v>0.004327823232623178</v>
      </c>
      <c r="T27" s="233">
        <v>383</v>
      </c>
      <c r="U27" s="230">
        <v>150</v>
      </c>
      <c r="V27" s="229"/>
      <c r="W27" s="230"/>
      <c r="X27" s="229">
        <f t="shared" si="6"/>
        <v>533</v>
      </c>
      <c r="Y27" s="228">
        <f t="shared" si="7"/>
        <v>17.183864915572233</v>
      </c>
    </row>
    <row r="28" spans="1:25" ht="19.5" customHeight="1">
      <c r="A28" s="235" t="s">
        <v>279</v>
      </c>
      <c r="B28" s="233">
        <v>1187</v>
      </c>
      <c r="C28" s="230">
        <v>1013</v>
      </c>
      <c r="D28" s="229">
        <v>0</v>
      </c>
      <c r="E28" s="230">
        <v>0</v>
      </c>
      <c r="F28" s="229">
        <f t="shared" si="0"/>
        <v>2200</v>
      </c>
      <c r="G28" s="232">
        <f t="shared" si="1"/>
        <v>0.00302416306287235</v>
      </c>
      <c r="H28" s="233">
        <v>840</v>
      </c>
      <c r="I28" s="230">
        <v>517</v>
      </c>
      <c r="J28" s="229"/>
      <c r="K28" s="230"/>
      <c r="L28" s="229">
        <f t="shared" si="2"/>
        <v>1357</v>
      </c>
      <c r="M28" s="234">
        <f t="shared" si="3"/>
        <v>0.621223286661754</v>
      </c>
      <c r="N28" s="233">
        <v>3936</v>
      </c>
      <c r="O28" s="230">
        <v>3626</v>
      </c>
      <c r="P28" s="229"/>
      <c r="Q28" s="230"/>
      <c r="R28" s="229">
        <f t="shared" si="4"/>
        <v>7562</v>
      </c>
      <c r="S28" s="232">
        <f t="shared" si="5"/>
        <v>0.003376702361235707</v>
      </c>
      <c r="T28" s="233">
        <v>2516</v>
      </c>
      <c r="U28" s="230">
        <v>1760</v>
      </c>
      <c r="V28" s="229"/>
      <c r="W28" s="230"/>
      <c r="X28" s="229">
        <f t="shared" si="6"/>
        <v>4276</v>
      </c>
      <c r="Y28" s="228">
        <f t="shared" si="7"/>
        <v>0.7684752104770813</v>
      </c>
    </row>
    <row r="29" spans="1:25" ht="19.5" customHeight="1">
      <c r="A29" s="235" t="s">
        <v>280</v>
      </c>
      <c r="B29" s="233">
        <v>1092</v>
      </c>
      <c r="C29" s="230">
        <v>945</v>
      </c>
      <c r="D29" s="229">
        <v>0</v>
      </c>
      <c r="E29" s="230">
        <v>0</v>
      </c>
      <c r="F29" s="229">
        <f t="shared" si="0"/>
        <v>2037</v>
      </c>
      <c r="G29" s="232">
        <f t="shared" si="1"/>
        <v>0.0028001000723049895</v>
      </c>
      <c r="H29" s="233">
        <v>1256</v>
      </c>
      <c r="I29" s="230">
        <v>1181</v>
      </c>
      <c r="J29" s="229"/>
      <c r="K29" s="230"/>
      <c r="L29" s="229">
        <f t="shared" si="2"/>
        <v>2437</v>
      </c>
      <c r="M29" s="234">
        <f t="shared" si="3"/>
        <v>-0.16413623307345093</v>
      </c>
      <c r="N29" s="233">
        <v>3439</v>
      </c>
      <c r="O29" s="230">
        <v>3195</v>
      </c>
      <c r="P29" s="229"/>
      <c r="Q29" s="230"/>
      <c r="R29" s="229">
        <f t="shared" si="4"/>
        <v>6634</v>
      </c>
      <c r="S29" s="232">
        <f t="shared" si="5"/>
        <v>0.002962317305532621</v>
      </c>
      <c r="T29" s="233">
        <v>3652</v>
      </c>
      <c r="U29" s="230">
        <v>3321</v>
      </c>
      <c r="V29" s="229"/>
      <c r="W29" s="230"/>
      <c r="X29" s="229">
        <f t="shared" si="6"/>
        <v>6973</v>
      </c>
      <c r="Y29" s="228">
        <f t="shared" si="7"/>
        <v>-0.048616090635307585</v>
      </c>
    </row>
    <row r="30" spans="1:25" ht="19.5" customHeight="1">
      <c r="A30" s="235" t="s">
        <v>281</v>
      </c>
      <c r="B30" s="233">
        <v>767</v>
      </c>
      <c r="C30" s="230">
        <v>607</v>
      </c>
      <c r="D30" s="229">
        <v>1</v>
      </c>
      <c r="E30" s="230">
        <v>0</v>
      </c>
      <c r="F30" s="229">
        <f t="shared" si="0"/>
        <v>1375</v>
      </c>
      <c r="G30" s="232">
        <f t="shared" si="1"/>
        <v>0.001890101914295219</v>
      </c>
      <c r="H30" s="233">
        <v>1225</v>
      </c>
      <c r="I30" s="230">
        <v>938</v>
      </c>
      <c r="J30" s="229">
        <v>5</v>
      </c>
      <c r="K30" s="230"/>
      <c r="L30" s="229">
        <f t="shared" si="2"/>
        <v>2168</v>
      </c>
      <c r="M30" s="234">
        <f t="shared" si="3"/>
        <v>-0.3657749077490775</v>
      </c>
      <c r="N30" s="233">
        <v>2262</v>
      </c>
      <c r="O30" s="230">
        <v>1716</v>
      </c>
      <c r="P30" s="229">
        <v>3</v>
      </c>
      <c r="Q30" s="230">
        <v>3</v>
      </c>
      <c r="R30" s="229">
        <f t="shared" si="4"/>
        <v>3984</v>
      </c>
      <c r="S30" s="232">
        <f t="shared" si="5"/>
        <v>0.0017789979115529035</v>
      </c>
      <c r="T30" s="233">
        <v>4003</v>
      </c>
      <c r="U30" s="230">
        <v>2972</v>
      </c>
      <c r="V30" s="229">
        <v>7</v>
      </c>
      <c r="W30" s="230"/>
      <c r="X30" s="229">
        <f t="shared" si="6"/>
        <v>6982</v>
      </c>
      <c r="Y30" s="228">
        <f t="shared" si="7"/>
        <v>-0.42938985963907195</v>
      </c>
    </row>
    <row r="31" spans="1:25" ht="19.5" customHeight="1">
      <c r="A31" s="235" t="s">
        <v>282</v>
      </c>
      <c r="B31" s="233">
        <v>444</v>
      </c>
      <c r="C31" s="230">
        <v>221</v>
      </c>
      <c r="D31" s="229">
        <v>3</v>
      </c>
      <c r="E31" s="230">
        <v>0</v>
      </c>
      <c r="F31" s="229">
        <f t="shared" si="0"/>
        <v>668</v>
      </c>
      <c r="G31" s="232">
        <f t="shared" si="1"/>
        <v>0.0009182458754539681</v>
      </c>
      <c r="H31" s="233">
        <v>353</v>
      </c>
      <c r="I31" s="230">
        <v>279</v>
      </c>
      <c r="J31" s="229">
        <v>2</v>
      </c>
      <c r="K31" s="230">
        <v>8</v>
      </c>
      <c r="L31" s="229">
        <f t="shared" si="2"/>
        <v>642</v>
      </c>
      <c r="M31" s="234">
        <f t="shared" si="3"/>
        <v>0.04049844236760114</v>
      </c>
      <c r="N31" s="233">
        <v>928</v>
      </c>
      <c r="O31" s="230">
        <v>859</v>
      </c>
      <c r="P31" s="229">
        <v>8</v>
      </c>
      <c r="Q31" s="230">
        <v>4</v>
      </c>
      <c r="R31" s="229">
        <f t="shared" si="4"/>
        <v>1799</v>
      </c>
      <c r="S31" s="232">
        <f t="shared" si="5"/>
        <v>0.0008033175810450988</v>
      </c>
      <c r="T31" s="233">
        <v>1056</v>
      </c>
      <c r="U31" s="230">
        <v>1100</v>
      </c>
      <c r="V31" s="229">
        <v>4</v>
      </c>
      <c r="W31" s="230">
        <v>13</v>
      </c>
      <c r="X31" s="229">
        <f t="shared" si="6"/>
        <v>2173</v>
      </c>
      <c r="Y31" s="228">
        <f t="shared" si="7"/>
        <v>-0.17211228716060745</v>
      </c>
    </row>
    <row r="32" spans="1:25" ht="19.5" customHeight="1" thickBot="1">
      <c r="A32" s="235" t="s">
        <v>261</v>
      </c>
      <c r="B32" s="233">
        <v>12563</v>
      </c>
      <c r="C32" s="230">
        <v>8570</v>
      </c>
      <c r="D32" s="229">
        <v>10</v>
      </c>
      <c r="E32" s="230">
        <v>2</v>
      </c>
      <c r="F32" s="229">
        <f t="shared" si="0"/>
        <v>21145</v>
      </c>
      <c r="G32" s="232">
        <f t="shared" si="1"/>
        <v>0.029066330892925384</v>
      </c>
      <c r="H32" s="233">
        <v>10732</v>
      </c>
      <c r="I32" s="230">
        <v>7828</v>
      </c>
      <c r="J32" s="229">
        <v>11</v>
      </c>
      <c r="K32" s="230">
        <v>12</v>
      </c>
      <c r="L32" s="229">
        <f t="shared" si="2"/>
        <v>18583</v>
      </c>
      <c r="M32" s="234">
        <f t="shared" si="3"/>
        <v>0.13786794381961998</v>
      </c>
      <c r="N32" s="233">
        <v>38465</v>
      </c>
      <c r="O32" s="230">
        <v>26861</v>
      </c>
      <c r="P32" s="229">
        <v>23</v>
      </c>
      <c r="Q32" s="230">
        <v>42</v>
      </c>
      <c r="R32" s="229">
        <f t="shared" si="4"/>
        <v>65391</v>
      </c>
      <c r="S32" s="232">
        <f t="shared" si="5"/>
        <v>0.02919941075159536</v>
      </c>
      <c r="T32" s="233">
        <v>31338</v>
      </c>
      <c r="U32" s="230">
        <v>21483</v>
      </c>
      <c r="V32" s="229">
        <v>27</v>
      </c>
      <c r="W32" s="230">
        <v>31</v>
      </c>
      <c r="X32" s="229">
        <f t="shared" si="6"/>
        <v>52879</v>
      </c>
      <c r="Y32" s="228">
        <f t="shared" si="7"/>
        <v>0.23661566973656845</v>
      </c>
    </row>
    <row r="33" spans="1:25" s="236" customFormat="1" ht="19.5" customHeight="1">
      <c r="A33" s="243" t="s">
        <v>60</v>
      </c>
      <c r="B33" s="240">
        <f>SUM(B34:B50)</f>
        <v>108144</v>
      </c>
      <c r="C33" s="239">
        <f>SUM(C34:C50)</f>
        <v>104573</v>
      </c>
      <c r="D33" s="238">
        <f>SUM(D34:D50)</f>
        <v>106</v>
      </c>
      <c r="E33" s="239">
        <f>SUM(E34:E50)</f>
        <v>81</v>
      </c>
      <c r="F33" s="238">
        <f t="shared" si="0"/>
        <v>212904</v>
      </c>
      <c r="G33" s="241">
        <f t="shared" si="1"/>
        <v>0.29266200578989765</v>
      </c>
      <c r="H33" s="240">
        <f>SUM(H34:H50)</f>
        <v>106244</v>
      </c>
      <c r="I33" s="239">
        <f>SUM(I34:I50)</f>
        <v>94501</v>
      </c>
      <c r="J33" s="238">
        <f>SUM(J34:J50)</f>
        <v>224</v>
      </c>
      <c r="K33" s="239">
        <f>SUM(K34:K50)</f>
        <v>142</v>
      </c>
      <c r="L33" s="238">
        <f t="shared" si="2"/>
        <v>201111</v>
      </c>
      <c r="M33" s="242">
        <f t="shared" si="3"/>
        <v>0.05863925891671773</v>
      </c>
      <c r="N33" s="240">
        <f>SUM(N34:N50)</f>
        <v>320445</v>
      </c>
      <c r="O33" s="239">
        <f>SUM(O34:O50)</f>
        <v>318274</v>
      </c>
      <c r="P33" s="238">
        <f>SUM(P34:P50)</f>
        <v>176</v>
      </c>
      <c r="Q33" s="239">
        <f>SUM(Q34:Q50)</f>
        <v>105</v>
      </c>
      <c r="R33" s="238">
        <f t="shared" si="4"/>
        <v>639000</v>
      </c>
      <c r="S33" s="241">
        <f t="shared" si="5"/>
        <v>0.2853362614162413</v>
      </c>
      <c r="T33" s="240">
        <f>SUM(T34:T50)</f>
        <v>312946</v>
      </c>
      <c r="U33" s="239">
        <f>SUM(U34:U50)</f>
        <v>296863</v>
      </c>
      <c r="V33" s="238">
        <f>SUM(V34:V50)</f>
        <v>401</v>
      </c>
      <c r="W33" s="239">
        <f>SUM(W34:W50)</f>
        <v>278</v>
      </c>
      <c r="X33" s="238">
        <f t="shared" si="6"/>
        <v>610488</v>
      </c>
      <c r="Y33" s="237">
        <f t="shared" si="7"/>
        <v>0.046703620709989346</v>
      </c>
    </row>
    <row r="34" spans="1:25" ht="19.5" customHeight="1">
      <c r="A34" s="250" t="s">
        <v>283</v>
      </c>
      <c r="B34" s="247">
        <v>21363</v>
      </c>
      <c r="C34" s="245">
        <v>19982</v>
      </c>
      <c r="D34" s="246">
        <v>7</v>
      </c>
      <c r="E34" s="245">
        <v>0</v>
      </c>
      <c r="F34" s="229">
        <f t="shared" si="0"/>
        <v>41352</v>
      </c>
      <c r="G34" s="232">
        <f t="shared" si="1"/>
        <v>0.056843268625407915</v>
      </c>
      <c r="H34" s="247">
        <v>15788</v>
      </c>
      <c r="I34" s="245">
        <v>14037</v>
      </c>
      <c r="J34" s="246"/>
      <c r="K34" s="245">
        <v>0</v>
      </c>
      <c r="L34" s="246">
        <f t="shared" si="2"/>
        <v>29825</v>
      </c>
      <c r="M34" s="249">
        <f t="shared" si="3"/>
        <v>0.38648784576697404</v>
      </c>
      <c r="N34" s="247">
        <v>57181</v>
      </c>
      <c r="O34" s="245">
        <v>58067</v>
      </c>
      <c r="P34" s="246">
        <v>7</v>
      </c>
      <c r="Q34" s="245">
        <v>0</v>
      </c>
      <c r="R34" s="229">
        <f t="shared" si="4"/>
        <v>115255</v>
      </c>
      <c r="S34" s="232">
        <f t="shared" si="5"/>
        <v>0.05146546292571032</v>
      </c>
      <c r="T34" s="251">
        <v>46525</v>
      </c>
      <c r="U34" s="245">
        <v>45159</v>
      </c>
      <c r="V34" s="246">
        <v>0</v>
      </c>
      <c r="W34" s="245">
        <v>0</v>
      </c>
      <c r="X34" s="246">
        <f t="shared" si="6"/>
        <v>91684</v>
      </c>
      <c r="Y34" s="244">
        <f t="shared" si="7"/>
        <v>0.25708956851795306</v>
      </c>
    </row>
    <row r="35" spans="1:25" ht="19.5" customHeight="1">
      <c r="A35" s="250" t="s">
        <v>284</v>
      </c>
      <c r="B35" s="247">
        <v>14920</v>
      </c>
      <c r="C35" s="245">
        <v>15031</v>
      </c>
      <c r="D35" s="246">
        <v>0</v>
      </c>
      <c r="E35" s="245">
        <v>0</v>
      </c>
      <c r="F35" s="246">
        <f t="shared" si="0"/>
        <v>29951</v>
      </c>
      <c r="G35" s="248">
        <f t="shared" si="1"/>
        <v>0.04117123086185898</v>
      </c>
      <c r="H35" s="247">
        <v>14512</v>
      </c>
      <c r="I35" s="245">
        <v>13525</v>
      </c>
      <c r="J35" s="246"/>
      <c r="K35" s="245">
        <v>0</v>
      </c>
      <c r="L35" s="229">
        <f t="shared" si="2"/>
        <v>28037</v>
      </c>
      <c r="M35" s="249">
        <f t="shared" si="3"/>
        <v>0.0682669329814174</v>
      </c>
      <c r="N35" s="247">
        <v>43997</v>
      </c>
      <c r="O35" s="245">
        <v>44075</v>
      </c>
      <c r="P35" s="246"/>
      <c r="Q35" s="245">
        <v>0</v>
      </c>
      <c r="R35" s="246">
        <f t="shared" si="4"/>
        <v>88072</v>
      </c>
      <c r="S35" s="248">
        <f t="shared" si="5"/>
        <v>0.03932728515720063</v>
      </c>
      <c r="T35" s="251">
        <v>42147</v>
      </c>
      <c r="U35" s="245">
        <v>41888</v>
      </c>
      <c r="V35" s="246"/>
      <c r="W35" s="245">
        <v>0</v>
      </c>
      <c r="X35" s="246">
        <f t="shared" si="6"/>
        <v>84035</v>
      </c>
      <c r="Y35" s="244">
        <f t="shared" si="7"/>
        <v>0.048039507348128785</v>
      </c>
    </row>
    <row r="36" spans="1:25" ht="19.5" customHeight="1">
      <c r="A36" s="250" t="s">
        <v>285</v>
      </c>
      <c r="B36" s="247">
        <v>9446</v>
      </c>
      <c r="C36" s="245">
        <v>10235</v>
      </c>
      <c r="D36" s="246">
        <v>0</v>
      </c>
      <c r="E36" s="245">
        <v>0</v>
      </c>
      <c r="F36" s="246">
        <f t="shared" si="0"/>
        <v>19681</v>
      </c>
      <c r="G36" s="248">
        <f t="shared" si="1"/>
        <v>0.027053887836541238</v>
      </c>
      <c r="H36" s="247">
        <v>7514</v>
      </c>
      <c r="I36" s="245">
        <v>7183</v>
      </c>
      <c r="J36" s="246"/>
      <c r="K36" s="245"/>
      <c r="L36" s="246">
        <f t="shared" si="2"/>
        <v>14697</v>
      </c>
      <c r="M36" s="249">
        <f t="shared" si="3"/>
        <v>0.33911682656324427</v>
      </c>
      <c r="N36" s="247">
        <v>24493</v>
      </c>
      <c r="O36" s="245">
        <v>25879</v>
      </c>
      <c r="P36" s="246">
        <v>2</v>
      </c>
      <c r="Q36" s="245">
        <v>2</v>
      </c>
      <c r="R36" s="246">
        <f t="shared" si="4"/>
        <v>50376</v>
      </c>
      <c r="S36" s="248">
        <f t="shared" si="5"/>
        <v>0.022494678411744243</v>
      </c>
      <c r="T36" s="251">
        <v>20982</v>
      </c>
      <c r="U36" s="245">
        <v>21108</v>
      </c>
      <c r="V36" s="246"/>
      <c r="W36" s="245"/>
      <c r="X36" s="246">
        <f t="shared" si="6"/>
        <v>42090</v>
      </c>
      <c r="Y36" s="244">
        <f t="shared" si="7"/>
        <v>0.19686386315039206</v>
      </c>
    </row>
    <row r="37" spans="1:25" ht="19.5" customHeight="1">
      <c r="A37" s="250" t="s">
        <v>286</v>
      </c>
      <c r="B37" s="247">
        <v>8410</v>
      </c>
      <c r="C37" s="245">
        <v>8303</v>
      </c>
      <c r="D37" s="246">
        <v>54</v>
      </c>
      <c r="E37" s="245">
        <v>0</v>
      </c>
      <c r="F37" s="246">
        <f t="shared" si="0"/>
        <v>16767</v>
      </c>
      <c r="G37" s="248">
        <f t="shared" si="1"/>
        <v>0.023048246397809405</v>
      </c>
      <c r="H37" s="247">
        <v>11659</v>
      </c>
      <c r="I37" s="245">
        <v>10830</v>
      </c>
      <c r="J37" s="246"/>
      <c r="K37" s="245">
        <v>4</v>
      </c>
      <c r="L37" s="229">
        <f t="shared" si="2"/>
        <v>22493</v>
      </c>
      <c r="M37" s="249" t="s">
        <v>50</v>
      </c>
      <c r="N37" s="247">
        <v>32936</v>
      </c>
      <c r="O37" s="245">
        <v>35238</v>
      </c>
      <c r="P37" s="246">
        <v>54</v>
      </c>
      <c r="Q37" s="245">
        <v>0</v>
      </c>
      <c r="R37" s="229">
        <f t="shared" si="4"/>
        <v>68228</v>
      </c>
      <c r="S37" s="248">
        <f t="shared" si="5"/>
        <v>0.030466232306584212</v>
      </c>
      <c r="T37" s="251">
        <v>35955</v>
      </c>
      <c r="U37" s="245">
        <v>34558</v>
      </c>
      <c r="V37" s="246"/>
      <c r="W37" s="245">
        <v>4</v>
      </c>
      <c r="X37" s="246">
        <f t="shared" si="6"/>
        <v>70517</v>
      </c>
      <c r="Y37" s="244" t="s">
        <v>50</v>
      </c>
    </row>
    <row r="38" spans="1:25" ht="19.5" customHeight="1">
      <c r="A38" s="250" t="s">
        <v>287</v>
      </c>
      <c r="B38" s="247">
        <v>8875</v>
      </c>
      <c r="C38" s="245">
        <v>7793</v>
      </c>
      <c r="D38" s="246">
        <v>0</v>
      </c>
      <c r="E38" s="245">
        <v>0</v>
      </c>
      <c r="F38" s="246">
        <f t="shared" si="0"/>
        <v>16668</v>
      </c>
      <c r="G38" s="248">
        <f t="shared" si="1"/>
        <v>0.02291215905998015</v>
      </c>
      <c r="H38" s="247">
        <v>9494</v>
      </c>
      <c r="I38" s="245">
        <v>7571</v>
      </c>
      <c r="J38" s="246"/>
      <c r="K38" s="245"/>
      <c r="L38" s="246">
        <f t="shared" si="2"/>
        <v>17065</v>
      </c>
      <c r="M38" s="249">
        <f t="shared" si="3"/>
        <v>-0.023263990624084352</v>
      </c>
      <c r="N38" s="247">
        <v>24594</v>
      </c>
      <c r="O38" s="245">
        <v>24330</v>
      </c>
      <c r="P38" s="246"/>
      <c r="Q38" s="245"/>
      <c r="R38" s="246">
        <f t="shared" si="4"/>
        <v>48924</v>
      </c>
      <c r="S38" s="248">
        <f t="shared" si="5"/>
        <v>0.021846308690967434</v>
      </c>
      <c r="T38" s="251">
        <v>26293</v>
      </c>
      <c r="U38" s="245">
        <v>24108</v>
      </c>
      <c r="V38" s="246"/>
      <c r="W38" s="245"/>
      <c r="X38" s="246">
        <f t="shared" si="6"/>
        <v>50401</v>
      </c>
      <c r="Y38" s="244">
        <f t="shared" si="7"/>
        <v>-0.029304974107656645</v>
      </c>
    </row>
    <row r="39" spans="1:25" ht="19.5" customHeight="1">
      <c r="A39" s="250" t="s">
        <v>288</v>
      </c>
      <c r="B39" s="247">
        <v>7859</v>
      </c>
      <c r="C39" s="245">
        <v>7778</v>
      </c>
      <c r="D39" s="246">
        <v>0</v>
      </c>
      <c r="E39" s="245">
        <v>0</v>
      </c>
      <c r="F39" s="246">
        <f t="shared" si="0"/>
        <v>15637</v>
      </c>
      <c r="G39" s="248">
        <f t="shared" si="1"/>
        <v>0.021494926279152244</v>
      </c>
      <c r="H39" s="247">
        <v>10387</v>
      </c>
      <c r="I39" s="245">
        <v>8729</v>
      </c>
      <c r="J39" s="246">
        <v>2</v>
      </c>
      <c r="K39" s="245"/>
      <c r="L39" s="246">
        <f t="shared" si="2"/>
        <v>19118</v>
      </c>
      <c r="M39" s="249">
        <f t="shared" si="3"/>
        <v>-0.182079715451407</v>
      </c>
      <c r="N39" s="247">
        <v>22041</v>
      </c>
      <c r="O39" s="245">
        <v>20751</v>
      </c>
      <c r="P39" s="246"/>
      <c r="Q39" s="245">
        <v>2</v>
      </c>
      <c r="R39" s="246">
        <f t="shared" si="4"/>
        <v>42794</v>
      </c>
      <c r="S39" s="248">
        <f t="shared" si="5"/>
        <v>0.019109045338101142</v>
      </c>
      <c r="T39" s="251">
        <v>29494</v>
      </c>
      <c r="U39" s="245">
        <v>27564</v>
      </c>
      <c r="V39" s="246">
        <v>2</v>
      </c>
      <c r="W39" s="245"/>
      <c r="X39" s="246">
        <f t="shared" si="6"/>
        <v>57060</v>
      </c>
      <c r="Y39" s="244">
        <f t="shared" si="7"/>
        <v>-0.2500175254118472</v>
      </c>
    </row>
    <row r="40" spans="1:25" ht="19.5" customHeight="1">
      <c r="A40" s="250" t="s">
        <v>289</v>
      </c>
      <c r="B40" s="247">
        <v>5337</v>
      </c>
      <c r="C40" s="245">
        <v>4957</v>
      </c>
      <c r="D40" s="246">
        <v>0</v>
      </c>
      <c r="E40" s="245">
        <v>0</v>
      </c>
      <c r="F40" s="246">
        <f>SUM(B40:E40)</f>
        <v>10294</v>
      </c>
      <c r="G40" s="248">
        <f>F40/$F$9</f>
        <v>0.014150333895094533</v>
      </c>
      <c r="H40" s="247">
        <v>2559</v>
      </c>
      <c r="I40" s="245">
        <v>1922</v>
      </c>
      <c r="J40" s="246"/>
      <c r="K40" s="245"/>
      <c r="L40" s="246">
        <f>SUM(H40:K40)</f>
        <v>4481</v>
      </c>
      <c r="M40" s="249">
        <f>IF(ISERROR(F40/L40-1),"         /0",(F40/L40-1))</f>
        <v>1.297255076991743</v>
      </c>
      <c r="N40" s="247">
        <v>15169</v>
      </c>
      <c r="O40" s="245">
        <v>14963</v>
      </c>
      <c r="P40" s="246"/>
      <c r="Q40" s="245"/>
      <c r="R40" s="246">
        <f>SUM(N40:Q40)</f>
        <v>30132</v>
      </c>
      <c r="S40" s="248">
        <f>R40/$R$9</f>
        <v>0.013455011312979942</v>
      </c>
      <c r="T40" s="251">
        <v>7882</v>
      </c>
      <c r="U40" s="245">
        <v>7867</v>
      </c>
      <c r="V40" s="246"/>
      <c r="W40" s="245"/>
      <c r="X40" s="246">
        <f>SUM(T40:W40)</f>
        <v>15749</v>
      </c>
      <c r="Y40" s="244">
        <f>IF(ISERROR(R40/X40-1),"         /0",(R40/X40-1))</f>
        <v>0.9132643342434441</v>
      </c>
    </row>
    <row r="41" spans="1:25" ht="19.5" customHeight="1">
      <c r="A41" s="250" t="s">
        <v>290</v>
      </c>
      <c r="B41" s="247">
        <v>4626</v>
      </c>
      <c r="C41" s="245">
        <v>4280</v>
      </c>
      <c r="D41" s="246">
        <v>3</v>
      </c>
      <c r="E41" s="245">
        <v>0</v>
      </c>
      <c r="F41" s="246">
        <f t="shared" si="0"/>
        <v>8909</v>
      </c>
      <c r="G41" s="248">
        <f t="shared" si="1"/>
        <v>0.012246485785058984</v>
      </c>
      <c r="H41" s="247">
        <v>4806</v>
      </c>
      <c r="I41" s="245">
        <v>4577</v>
      </c>
      <c r="J41" s="246"/>
      <c r="K41" s="245"/>
      <c r="L41" s="246">
        <f t="shared" si="2"/>
        <v>9383</v>
      </c>
      <c r="M41" s="249">
        <f t="shared" si="3"/>
        <v>-0.050516892251945</v>
      </c>
      <c r="N41" s="247">
        <v>12721</v>
      </c>
      <c r="O41" s="245">
        <v>11305</v>
      </c>
      <c r="P41" s="246">
        <v>3</v>
      </c>
      <c r="Q41" s="245"/>
      <c r="R41" s="246">
        <f t="shared" si="4"/>
        <v>24029</v>
      </c>
      <c r="S41" s="248">
        <f t="shared" si="5"/>
        <v>0.010729804421863635</v>
      </c>
      <c r="T41" s="251">
        <v>12350</v>
      </c>
      <c r="U41" s="245">
        <v>12170</v>
      </c>
      <c r="V41" s="246"/>
      <c r="W41" s="245"/>
      <c r="X41" s="246">
        <f t="shared" si="6"/>
        <v>24520</v>
      </c>
      <c r="Y41" s="244">
        <f t="shared" si="7"/>
        <v>-0.020024469820554613</v>
      </c>
    </row>
    <row r="42" spans="1:25" ht="19.5" customHeight="1">
      <c r="A42" s="250" t="s">
        <v>291</v>
      </c>
      <c r="B42" s="247">
        <v>2098</v>
      </c>
      <c r="C42" s="245">
        <v>1925</v>
      </c>
      <c r="D42" s="246">
        <v>0</v>
      </c>
      <c r="E42" s="245">
        <v>0</v>
      </c>
      <c r="F42" s="246">
        <f>SUM(B42:E42)</f>
        <v>4023</v>
      </c>
      <c r="G42" s="248">
        <f>F42/$F$9</f>
        <v>0.005530094546334302</v>
      </c>
      <c r="H42" s="247">
        <v>1911</v>
      </c>
      <c r="I42" s="245">
        <v>1301</v>
      </c>
      <c r="J42" s="246">
        <v>59</v>
      </c>
      <c r="K42" s="245">
        <v>2</v>
      </c>
      <c r="L42" s="246">
        <f>SUM(H42:K42)</f>
        <v>3273</v>
      </c>
      <c r="M42" s="249">
        <f>IF(ISERROR(F42/L42-1),"         /0",(F42/L42-1))</f>
        <v>0.22914757103574712</v>
      </c>
      <c r="N42" s="247">
        <v>6595</v>
      </c>
      <c r="O42" s="245">
        <v>6668</v>
      </c>
      <c r="P42" s="246"/>
      <c r="Q42" s="245">
        <v>0</v>
      </c>
      <c r="R42" s="246">
        <f>SUM(N42:Q42)</f>
        <v>13263</v>
      </c>
      <c r="S42" s="248">
        <f>R42/$R$9</f>
        <v>0.005922401932963393</v>
      </c>
      <c r="T42" s="251">
        <v>5502</v>
      </c>
      <c r="U42" s="245">
        <v>4432</v>
      </c>
      <c r="V42" s="246">
        <v>59</v>
      </c>
      <c r="W42" s="245">
        <v>2</v>
      </c>
      <c r="X42" s="246">
        <f>SUM(T42:W42)</f>
        <v>9995</v>
      </c>
      <c r="Y42" s="244">
        <f>IF(ISERROR(R42/X42-1),"         /0",(R42/X42-1))</f>
        <v>0.3269634817408704</v>
      </c>
    </row>
    <row r="43" spans="1:25" ht="19.5" customHeight="1">
      <c r="A43" s="250" t="s">
        <v>292</v>
      </c>
      <c r="B43" s="247">
        <v>1562</v>
      </c>
      <c r="C43" s="245">
        <v>1970</v>
      </c>
      <c r="D43" s="246">
        <v>0</v>
      </c>
      <c r="E43" s="245">
        <v>47</v>
      </c>
      <c r="F43" s="246">
        <f t="shared" si="0"/>
        <v>3579</v>
      </c>
      <c r="G43" s="248">
        <f t="shared" si="1"/>
        <v>0.0049197634554637</v>
      </c>
      <c r="H43" s="247">
        <v>1684</v>
      </c>
      <c r="I43" s="245">
        <v>1631</v>
      </c>
      <c r="J43" s="246"/>
      <c r="K43" s="245"/>
      <c r="L43" s="246">
        <f t="shared" si="2"/>
        <v>3315</v>
      </c>
      <c r="M43" s="249">
        <f t="shared" si="3"/>
        <v>0.0796380090497737</v>
      </c>
      <c r="N43" s="247">
        <v>4575</v>
      </c>
      <c r="O43" s="245">
        <v>4843</v>
      </c>
      <c r="P43" s="246"/>
      <c r="Q43" s="245">
        <v>47</v>
      </c>
      <c r="R43" s="246">
        <f t="shared" si="4"/>
        <v>9465</v>
      </c>
      <c r="S43" s="248">
        <f t="shared" si="5"/>
        <v>0.004226459646799255</v>
      </c>
      <c r="T43" s="251">
        <v>4750</v>
      </c>
      <c r="U43" s="245">
        <v>4755</v>
      </c>
      <c r="V43" s="246"/>
      <c r="W43" s="245"/>
      <c r="X43" s="246">
        <f t="shared" si="6"/>
        <v>9505</v>
      </c>
      <c r="Y43" s="244">
        <f t="shared" si="7"/>
        <v>-0.004208311415044741</v>
      </c>
    </row>
    <row r="44" spans="1:25" ht="19.5" customHeight="1">
      <c r="A44" s="250" t="s">
        <v>293</v>
      </c>
      <c r="B44" s="247">
        <v>1377</v>
      </c>
      <c r="C44" s="245">
        <v>1459</v>
      </c>
      <c r="D44" s="246">
        <v>0</v>
      </c>
      <c r="E44" s="245">
        <v>0</v>
      </c>
      <c r="F44" s="246">
        <f>SUM(B44:E44)</f>
        <v>2836</v>
      </c>
      <c r="G44" s="248">
        <f>F44/$F$9</f>
        <v>0.003898421111957266</v>
      </c>
      <c r="H44" s="247">
        <v>2432</v>
      </c>
      <c r="I44" s="245">
        <v>1593</v>
      </c>
      <c r="J44" s="246"/>
      <c r="K44" s="245"/>
      <c r="L44" s="246">
        <f>SUM(H44:K44)</f>
        <v>4025</v>
      </c>
      <c r="M44" s="249">
        <f>IF(ISERROR(F44/L44-1),"         /0",(F44/L44-1))</f>
        <v>-0.2954037267080746</v>
      </c>
      <c r="N44" s="247">
        <v>5042</v>
      </c>
      <c r="O44" s="245">
        <v>5139</v>
      </c>
      <c r="P44" s="246"/>
      <c r="Q44" s="245">
        <v>0</v>
      </c>
      <c r="R44" s="246">
        <f>SUM(N44:Q44)</f>
        <v>10181</v>
      </c>
      <c r="S44" s="248">
        <f>R44/$R$9</f>
        <v>0.004546179150983963</v>
      </c>
      <c r="T44" s="251">
        <v>7542</v>
      </c>
      <c r="U44" s="245">
        <v>5905</v>
      </c>
      <c r="V44" s="246"/>
      <c r="W44" s="245">
        <v>0</v>
      </c>
      <c r="X44" s="246">
        <f>SUM(T44:W44)</f>
        <v>13447</v>
      </c>
      <c r="Y44" s="244">
        <f>IF(ISERROR(R44/X44-1),"         /0",(R44/X44-1))</f>
        <v>-0.24287945266602218</v>
      </c>
    </row>
    <row r="45" spans="1:25" ht="19.5" customHeight="1">
      <c r="A45" s="250" t="s">
        <v>294</v>
      </c>
      <c r="B45" s="247">
        <v>911</v>
      </c>
      <c r="C45" s="245">
        <v>688</v>
      </c>
      <c r="D45" s="246">
        <v>0</v>
      </c>
      <c r="E45" s="245">
        <v>0</v>
      </c>
      <c r="F45" s="246">
        <f>SUM(B45:E45)</f>
        <v>1599</v>
      </c>
      <c r="G45" s="248">
        <f>F45/$F$9</f>
        <v>0.0021980166988785853</v>
      </c>
      <c r="H45" s="247">
        <v>674</v>
      </c>
      <c r="I45" s="245">
        <v>433</v>
      </c>
      <c r="J45" s="246"/>
      <c r="K45" s="245"/>
      <c r="L45" s="246">
        <f>SUM(H45:K45)</f>
        <v>1107</v>
      </c>
      <c r="M45" s="249">
        <f>IF(ISERROR(F45/L45-1),"         /0",(F45/L45-1))</f>
        <v>0.4444444444444444</v>
      </c>
      <c r="N45" s="247">
        <v>2617</v>
      </c>
      <c r="O45" s="245">
        <v>2230</v>
      </c>
      <c r="P45" s="246"/>
      <c r="Q45" s="245">
        <v>5</v>
      </c>
      <c r="R45" s="246">
        <f>SUM(N45:Q45)</f>
        <v>4852</v>
      </c>
      <c r="S45" s="248">
        <f>R45/$R$9</f>
        <v>0.0021665908300338072</v>
      </c>
      <c r="T45" s="251">
        <v>2160</v>
      </c>
      <c r="U45" s="245">
        <v>1869</v>
      </c>
      <c r="V45" s="246"/>
      <c r="W45" s="245"/>
      <c r="X45" s="246">
        <f>SUM(T45:W45)</f>
        <v>4029</v>
      </c>
      <c r="Y45" s="244">
        <f>IF(ISERROR(R45/X45-1),"         /0",(R45/X45-1))</f>
        <v>0.2042690493919086</v>
      </c>
    </row>
    <row r="46" spans="1:25" ht="19.5" customHeight="1">
      <c r="A46" s="250" t="s">
        <v>295</v>
      </c>
      <c r="B46" s="247">
        <v>795</v>
      </c>
      <c r="C46" s="245">
        <v>789</v>
      </c>
      <c r="D46" s="246">
        <v>0</v>
      </c>
      <c r="E46" s="245">
        <v>0</v>
      </c>
      <c r="F46" s="246">
        <f t="shared" si="0"/>
        <v>1584</v>
      </c>
      <c r="G46" s="248">
        <f t="shared" si="1"/>
        <v>0.002177397405268092</v>
      </c>
      <c r="H46" s="247">
        <v>847</v>
      </c>
      <c r="I46" s="245">
        <v>797</v>
      </c>
      <c r="J46" s="246"/>
      <c r="K46" s="245"/>
      <c r="L46" s="246">
        <f t="shared" si="2"/>
        <v>1644</v>
      </c>
      <c r="M46" s="249">
        <f t="shared" si="3"/>
        <v>-0.03649635036496346</v>
      </c>
      <c r="N46" s="247">
        <v>2822</v>
      </c>
      <c r="O46" s="245">
        <v>3023</v>
      </c>
      <c r="P46" s="246"/>
      <c r="Q46" s="245"/>
      <c r="R46" s="246">
        <f t="shared" si="4"/>
        <v>5845</v>
      </c>
      <c r="S46" s="248">
        <f t="shared" si="5"/>
        <v>0.002610000701060924</v>
      </c>
      <c r="T46" s="251">
        <v>2288</v>
      </c>
      <c r="U46" s="245">
        <v>2370</v>
      </c>
      <c r="V46" s="246"/>
      <c r="W46" s="245"/>
      <c r="X46" s="246">
        <f t="shared" si="6"/>
        <v>4658</v>
      </c>
      <c r="Y46" s="244">
        <f t="shared" si="7"/>
        <v>0.2548303993130099</v>
      </c>
    </row>
    <row r="47" spans="1:25" ht="19.5" customHeight="1">
      <c r="A47" s="250" t="s">
        <v>296</v>
      </c>
      <c r="B47" s="247">
        <v>864</v>
      </c>
      <c r="C47" s="245">
        <v>548</v>
      </c>
      <c r="D47" s="246">
        <v>0</v>
      </c>
      <c r="E47" s="245">
        <v>0</v>
      </c>
      <c r="F47" s="246">
        <f t="shared" si="0"/>
        <v>1412</v>
      </c>
      <c r="G47" s="248">
        <f t="shared" si="1"/>
        <v>0.0019409628385344355</v>
      </c>
      <c r="H47" s="247">
        <v>1324</v>
      </c>
      <c r="I47" s="245">
        <v>1215</v>
      </c>
      <c r="J47" s="246">
        <v>8</v>
      </c>
      <c r="K47" s="245">
        <v>0</v>
      </c>
      <c r="L47" s="246">
        <f t="shared" si="2"/>
        <v>2547</v>
      </c>
      <c r="M47" s="249">
        <f t="shared" si="3"/>
        <v>-0.44562230074597564</v>
      </c>
      <c r="N47" s="247">
        <v>3821</v>
      </c>
      <c r="O47" s="245">
        <v>2582</v>
      </c>
      <c r="P47" s="246"/>
      <c r="Q47" s="245">
        <v>0</v>
      </c>
      <c r="R47" s="246">
        <f t="shared" si="4"/>
        <v>6403</v>
      </c>
      <c r="S47" s="248">
        <f t="shared" si="5"/>
        <v>0.0028591675772272193</v>
      </c>
      <c r="T47" s="251">
        <v>4927</v>
      </c>
      <c r="U47" s="245">
        <v>3804</v>
      </c>
      <c r="V47" s="246">
        <v>8</v>
      </c>
      <c r="W47" s="245">
        <v>0</v>
      </c>
      <c r="X47" s="246">
        <f t="shared" si="6"/>
        <v>8739</v>
      </c>
      <c r="Y47" s="244">
        <f t="shared" si="7"/>
        <v>-0.2673074722508296</v>
      </c>
    </row>
    <row r="48" spans="1:25" ht="19.5" customHeight="1">
      <c r="A48" s="250" t="s">
        <v>297</v>
      </c>
      <c r="B48" s="247">
        <v>431</v>
      </c>
      <c r="C48" s="245">
        <v>461</v>
      </c>
      <c r="D48" s="246">
        <v>21</v>
      </c>
      <c r="E48" s="245">
        <v>0</v>
      </c>
      <c r="F48" s="246">
        <f t="shared" si="0"/>
        <v>913</v>
      </c>
      <c r="G48" s="248">
        <f t="shared" si="1"/>
        <v>0.0012550276710920252</v>
      </c>
      <c r="H48" s="247">
        <v>1617</v>
      </c>
      <c r="I48" s="245">
        <v>1512</v>
      </c>
      <c r="J48" s="246"/>
      <c r="K48" s="245">
        <v>0</v>
      </c>
      <c r="L48" s="246">
        <f t="shared" si="2"/>
        <v>3129</v>
      </c>
      <c r="M48" s="249">
        <f t="shared" si="3"/>
        <v>-0.7082134867369767</v>
      </c>
      <c r="N48" s="247">
        <v>3696</v>
      </c>
      <c r="O48" s="245">
        <v>3911</v>
      </c>
      <c r="P48" s="246">
        <v>21</v>
      </c>
      <c r="Q48" s="245">
        <v>0</v>
      </c>
      <c r="R48" s="246">
        <f t="shared" si="4"/>
        <v>7628</v>
      </c>
      <c r="S48" s="248">
        <f t="shared" si="5"/>
        <v>0.0034061737121801076</v>
      </c>
      <c r="T48" s="251">
        <v>5182</v>
      </c>
      <c r="U48" s="245">
        <v>5147</v>
      </c>
      <c r="V48" s="246"/>
      <c r="W48" s="245">
        <v>0</v>
      </c>
      <c r="X48" s="246">
        <f t="shared" si="6"/>
        <v>10329</v>
      </c>
      <c r="Y48" s="244">
        <f t="shared" si="7"/>
        <v>-0.2614967567044244</v>
      </c>
    </row>
    <row r="49" spans="1:25" ht="19.5" customHeight="1">
      <c r="A49" s="250" t="s">
        <v>298</v>
      </c>
      <c r="B49" s="247">
        <v>367</v>
      </c>
      <c r="C49" s="245">
        <v>271</v>
      </c>
      <c r="D49" s="246">
        <v>0</v>
      </c>
      <c r="E49" s="245">
        <v>0</v>
      </c>
      <c r="F49" s="246">
        <f t="shared" si="0"/>
        <v>638</v>
      </c>
      <c r="G49" s="248">
        <f t="shared" si="1"/>
        <v>0.0008770072882329815</v>
      </c>
      <c r="H49" s="247">
        <v>775</v>
      </c>
      <c r="I49" s="245">
        <v>812</v>
      </c>
      <c r="J49" s="246"/>
      <c r="K49" s="245">
        <v>4</v>
      </c>
      <c r="L49" s="246">
        <f t="shared" si="2"/>
        <v>1591</v>
      </c>
      <c r="M49" s="249" t="s">
        <v>50</v>
      </c>
      <c r="N49" s="247">
        <v>1140</v>
      </c>
      <c r="O49" s="245">
        <v>809</v>
      </c>
      <c r="P49" s="246"/>
      <c r="Q49" s="245">
        <v>0</v>
      </c>
      <c r="R49" s="229">
        <f t="shared" si="4"/>
        <v>1949</v>
      </c>
      <c r="S49" s="248">
        <f t="shared" si="5"/>
        <v>0.0008702979241005545</v>
      </c>
      <c r="T49" s="251">
        <v>2273</v>
      </c>
      <c r="U49" s="245">
        <v>2006</v>
      </c>
      <c r="V49" s="246">
        <v>1</v>
      </c>
      <c r="W49" s="245">
        <v>6</v>
      </c>
      <c r="X49" s="246">
        <f t="shared" si="6"/>
        <v>4286</v>
      </c>
      <c r="Y49" s="244" t="s">
        <v>50</v>
      </c>
    </row>
    <row r="50" spans="1:25" ht="19.5" customHeight="1" thickBot="1">
      <c r="A50" s="250" t="s">
        <v>261</v>
      </c>
      <c r="B50" s="247">
        <v>18903</v>
      </c>
      <c r="C50" s="245">
        <v>18103</v>
      </c>
      <c r="D50" s="246">
        <v>21</v>
      </c>
      <c r="E50" s="245">
        <v>34</v>
      </c>
      <c r="F50" s="246">
        <f aca="true" t="shared" si="16" ref="F50:F81">SUM(B50:E50)</f>
        <v>37061</v>
      </c>
      <c r="G50" s="248">
        <f aca="true" t="shared" si="17" ref="G50:G81">F50/$F$9</f>
        <v>0.0509447760332328</v>
      </c>
      <c r="H50" s="247">
        <v>18261</v>
      </c>
      <c r="I50" s="245">
        <v>16833</v>
      </c>
      <c r="J50" s="246">
        <v>155</v>
      </c>
      <c r="K50" s="245">
        <v>132</v>
      </c>
      <c r="L50" s="246">
        <f aca="true" t="shared" si="18" ref="L50:L81">SUM(H50:K50)</f>
        <v>35381</v>
      </c>
      <c r="M50" s="249">
        <f aca="true" t="shared" si="19" ref="M50:M81">IF(ISERROR(F50/L50-1),"         /0",(F50/L50-1))</f>
        <v>0.04748311240496306</v>
      </c>
      <c r="N50" s="247">
        <v>57005</v>
      </c>
      <c r="O50" s="245">
        <v>54461</v>
      </c>
      <c r="P50" s="246">
        <v>89</v>
      </c>
      <c r="Q50" s="245">
        <v>49</v>
      </c>
      <c r="R50" s="246">
        <f aca="true" t="shared" si="20" ref="R50:R81">SUM(N50:Q50)</f>
        <v>111604</v>
      </c>
      <c r="S50" s="248">
        <f aca="true" t="shared" si="21" ref="S50:S81">R50/$R$9</f>
        <v>0.049835161375740525</v>
      </c>
      <c r="T50" s="251">
        <v>56694</v>
      </c>
      <c r="U50" s="245">
        <v>52153</v>
      </c>
      <c r="V50" s="246">
        <v>331</v>
      </c>
      <c r="W50" s="245">
        <v>266</v>
      </c>
      <c r="X50" s="246">
        <f aca="true" t="shared" si="22" ref="X50:X82">SUM(T50:W50)</f>
        <v>109444</v>
      </c>
      <c r="Y50" s="244">
        <f aca="true" t="shared" si="23" ref="Y50:Y81">IF(ISERROR(R50/X50-1),"         /0",(R50/X50-1))</f>
        <v>0.01973612075582043</v>
      </c>
    </row>
    <row r="51" spans="1:25" s="236" customFormat="1" ht="19.5" customHeight="1">
      <c r="A51" s="243" t="s">
        <v>59</v>
      </c>
      <c r="B51" s="240">
        <f>SUM(B52:B62)</f>
        <v>47527</v>
      </c>
      <c r="C51" s="239">
        <f>SUM(C52:C62)</f>
        <v>36122</v>
      </c>
      <c r="D51" s="238">
        <f>SUM(D52:D62)</f>
        <v>64</v>
      </c>
      <c r="E51" s="239">
        <f>SUM(E52:E62)</f>
        <v>3</v>
      </c>
      <c r="F51" s="238">
        <f t="shared" si="16"/>
        <v>83716</v>
      </c>
      <c r="G51" s="241">
        <f t="shared" si="17"/>
        <v>0.11507765225973712</v>
      </c>
      <c r="H51" s="240">
        <f>SUM(H52:H62)</f>
        <v>44716</v>
      </c>
      <c r="I51" s="239">
        <f>SUM(I52:I62)</f>
        <v>37190</v>
      </c>
      <c r="J51" s="238">
        <f>SUM(J52:J62)</f>
        <v>44</v>
      </c>
      <c r="K51" s="239">
        <f>SUM(K52:K62)</f>
        <v>16</v>
      </c>
      <c r="L51" s="238">
        <f t="shared" si="18"/>
        <v>81966</v>
      </c>
      <c r="M51" s="242">
        <f t="shared" si="19"/>
        <v>0.021350315984676627</v>
      </c>
      <c r="N51" s="240">
        <f>SUM(N52:N62)</f>
        <v>138128</v>
      </c>
      <c r="O51" s="239">
        <f>SUM(O52:O62)</f>
        <v>117416</v>
      </c>
      <c r="P51" s="238">
        <f>SUM(P52:P62)</f>
        <v>95</v>
      </c>
      <c r="Q51" s="239">
        <f>SUM(Q52:Q62)</f>
        <v>3</v>
      </c>
      <c r="R51" s="238">
        <f t="shared" si="20"/>
        <v>255642</v>
      </c>
      <c r="S51" s="241">
        <f t="shared" si="21"/>
        <v>0.11415325906255205</v>
      </c>
      <c r="T51" s="240">
        <f>SUM(T52:T62)</f>
        <v>133355</v>
      </c>
      <c r="U51" s="239">
        <f>SUM(U52:U62)</f>
        <v>115886</v>
      </c>
      <c r="V51" s="238">
        <f>SUM(V52:V62)</f>
        <v>51</v>
      </c>
      <c r="W51" s="239">
        <f>SUM(W52:W62)</f>
        <v>24</v>
      </c>
      <c r="X51" s="238">
        <f t="shared" si="22"/>
        <v>249316</v>
      </c>
      <c r="Y51" s="237">
        <f t="shared" si="23"/>
        <v>0.025373421681721187</v>
      </c>
    </row>
    <row r="52" spans="1:25" ht="19.5" customHeight="1">
      <c r="A52" s="250" t="s">
        <v>299</v>
      </c>
      <c r="B52" s="247">
        <v>18116</v>
      </c>
      <c r="C52" s="245">
        <v>14432</v>
      </c>
      <c r="D52" s="246">
        <v>57</v>
      </c>
      <c r="E52" s="245">
        <v>0</v>
      </c>
      <c r="F52" s="246">
        <f t="shared" si="16"/>
        <v>32605</v>
      </c>
      <c r="G52" s="248">
        <f t="shared" si="17"/>
        <v>0.04481947121134226</v>
      </c>
      <c r="H52" s="247">
        <v>15766</v>
      </c>
      <c r="I52" s="245">
        <v>14109</v>
      </c>
      <c r="J52" s="246">
        <v>1</v>
      </c>
      <c r="K52" s="245"/>
      <c r="L52" s="246">
        <f t="shared" si="18"/>
        <v>29876</v>
      </c>
      <c r="M52" s="249">
        <f t="shared" si="19"/>
        <v>0.09134422278752186</v>
      </c>
      <c r="N52" s="247">
        <v>50705</v>
      </c>
      <c r="O52" s="245">
        <v>46888</v>
      </c>
      <c r="P52" s="246">
        <v>57</v>
      </c>
      <c r="Q52" s="245"/>
      <c r="R52" s="246">
        <f t="shared" si="20"/>
        <v>97650</v>
      </c>
      <c r="S52" s="248">
        <f t="shared" si="21"/>
        <v>0.043604203329101664</v>
      </c>
      <c r="T52" s="247">
        <v>46048</v>
      </c>
      <c r="U52" s="245">
        <v>44845</v>
      </c>
      <c r="V52" s="246">
        <v>1</v>
      </c>
      <c r="W52" s="245"/>
      <c r="X52" s="229">
        <f t="shared" si="22"/>
        <v>90894</v>
      </c>
      <c r="Y52" s="244">
        <f t="shared" si="23"/>
        <v>0.07432833850419174</v>
      </c>
    </row>
    <row r="53" spans="1:25" ht="19.5" customHeight="1">
      <c r="A53" s="250" t="s">
        <v>300</v>
      </c>
      <c r="B53" s="247">
        <v>7681</v>
      </c>
      <c r="C53" s="245">
        <v>5856</v>
      </c>
      <c r="D53" s="246">
        <v>0</v>
      </c>
      <c r="E53" s="245">
        <v>0</v>
      </c>
      <c r="F53" s="246">
        <f t="shared" si="16"/>
        <v>13537</v>
      </c>
      <c r="G53" s="248">
        <f t="shared" si="17"/>
        <v>0.01860822517368318</v>
      </c>
      <c r="H53" s="247">
        <v>8767</v>
      </c>
      <c r="I53" s="245">
        <v>6699</v>
      </c>
      <c r="J53" s="246"/>
      <c r="K53" s="245">
        <v>0</v>
      </c>
      <c r="L53" s="246">
        <f t="shared" si="18"/>
        <v>15466</v>
      </c>
      <c r="M53" s="249">
        <f t="shared" si="19"/>
        <v>-0.12472520367257212</v>
      </c>
      <c r="N53" s="247">
        <v>21920</v>
      </c>
      <c r="O53" s="245">
        <v>19193</v>
      </c>
      <c r="P53" s="246"/>
      <c r="Q53" s="245"/>
      <c r="R53" s="246">
        <f t="shared" si="20"/>
        <v>41113</v>
      </c>
      <c r="S53" s="248">
        <f t="shared" si="21"/>
        <v>0.01835841896025967</v>
      </c>
      <c r="T53" s="247">
        <v>22530</v>
      </c>
      <c r="U53" s="245">
        <v>18618</v>
      </c>
      <c r="V53" s="246"/>
      <c r="W53" s="245">
        <v>0</v>
      </c>
      <c r="X53" s="229">
        <f t="shared" si="22"/>
        <v>41148</v>
      </c>
      <c r="Y53" s="244">
        <f t="shared" si="23"/>
        <v>-0.0008505881209293076</v>
      </c>
    </row>
    <row r="54" spans="1:25" ht="19.5" customHeight="1">
      <c r="A54" s="250" t="s">
        <v>301</v>
      </c>
      <c r="B54" s="247">
        <v>7025</v>
      </c>
      <c r="C54" s="245">
        <v>6013</v>
      </c>
      <c r="D54" s="246">
        <v>0</v>
      </c>
      <c r="E54" s="245">
        <v>0</v>
      </c>
      <c r="F54" s="246">
        <f t="shared" si="16"/>
        <v>13038</v>
      </c>
      <c r="G54" s="248">
        <f t="shared" si="17"/>
        <v>0.017922290006240772</v>
      </c>
      <c r="H54" s="247">
        <v>6667</v>
      </c>
      <c r="I54" s="245">
        <v>5759</v>
      </c>
      <c r="J54" s="246"/>
      <c r="K54" s="245"/>
      <c r="L54" s="246">
        <f t="shared" si="18"/>
        <v>12426</v>
      </c>
      <c r="M54" s="249">
        <f t="shared" si="19"/>
        <v>0.04925156929019803</v>
      </c>
      <c r="N54" s="247">
        <v>20366</v>
      </c>
      <c r="O54" s="245">
        <v>19357</v>
      </c>
      <c r="P54" s="246"/>
      <c r="Q54" s="245"/>
      <c r="R54" s="246">
        <f t="shared" si="20"/>
        <v>39723</v>
      </c>
      <c r="S54" s="248">
        <f t="shared" si="21"/>
        <v>0.01773773444794578</v>
      </c>
      <c r="T54" s="247">
        <v>19830</v>
      </c>
      <c r="U54" s="245">
        <v>18138</v>
      </c>
      <c r="V54" s="246"/>
      <c r="W54" s="245"/>
      <c r="X54" s="229">
        <f t="shared" si="22"/>
        <v>37968</v>
      </c>
      <c r="Y54" s="244">
        <f t="shared" si="23"/>
        <v>0.04622313527180788</v>
      </c>
    </row>
    <row r="55" spans="1:25" ht="19.5" customHeight="1">
      <c r="A55" s="250" t="s">
        <v>302</v>
      </c>
      <c r="B55" s="247">
        <v>4000</v>
      </c>
      <c r="C55" s="245">
        <v>2760</v>
      </c>
      <c r="D55" s="246">
        <v>0</v>
      </c>
      <c r="E55" s="245">
        <v>0</v>
      </c>
      <c r="F55" s="246">
        <f t="shared" si="16"/>
        <v>6760</v>
      </c>
      <c r="G55" s="248">
        <f t="shared" si="17"/>
        <v>0.009292428320462311</v>
      </c>
      <c r="H55" s="247">
        <v>3724</v>
      </c>
      <c r="I55" s="245">
        <v>3183</v>
      </c>
      <c r="J55" s="246"/>
      <c r="K55" s="245"/>
      <c r="L55" s="246">
        <f t="shared" si="18"/>
        <v>6907</v>
      </c>
      <c r="M55" s="249">
        <f t="shared" si="19"/>
        <v>-0.021282756623715038</v>
      </c>
      <c r="N55" s="247">
        <v>12181</v>
      </c>
      <c r="O55" s="245">
        <v>9245</v>
      </c>
      <c r="P55" s="246"/>
      <c r="Q55" s="245"/>
      <c r="R55" s="246">
        <f t="shared" si="20"/>
        <v>21426</v>
      </c>
      <c r="S55" s="248">
        <f t="shared" si="21"/>
        <v>0.009567472202041292</v>
      </c>
      <c r="T55" s="247">
        <v>12760</v>
      </c>
      <c r="U55" s="245">
        <v>10228</v>
      </c>
      <c r="V55" s="246"/>
      <c r="W55" s="245"/>
      <c r="X55" s="229">
        <f t="shared" si="22"/>
        <v>22988</v>
      </c>
      <c r="Y55" s="244">
        <f t="shared" si="23"/>
        <v>-0.06794849486688703</v>
      </c>
    </row>
    <row r="56" spans="1:25" ht="19.5" customHeight="1">
      <c r="A56" s="250" t="s">
        <v>303</v>
      </c>
      <c r="B56" s="247">
        <v>2500</v>
      </c>
      <c r="C56" s="245">
        <v>2284</v>
      </c>
      <c r="D56" s="246">
        <v>0</v>
      </c>
      <c r="E56" s="245">
        <v>0</v>
      </c>
      <c r="F56" s="246">
        <f>SUM(B56:E56)</f>
        <v>4784</v>
      </c>
      <c r="G56" s="248">
        <f>F56/$F$9</f>
        <v>0.006576180042173328</v>
      </c>
      <c r="H56" s="247">
        <v>2354</v>
      </c>
      <c r="I56" s="245">
        <v>2002</v>
      </c>
      <c r="J56" s="246"/>
      <c r="K56" s="245"/>
      <c r="L56" s="246">
        <f>SUM(H56:K56)</f>
        <v>4356</v>
      </c>
      <c r="M56" s="249">
        <f>IF(ISERROR(F56/L56-1),"         /0",(F56/L56-1))</f>
        <v>0.09825528007346196</v>
      </c>
      <c r="N56" s="247">
        <v>6594</v>
      </c>
      <c r="O56" s="245">
        <v>6742</v>
      </c>
      <c r="P56" s="246"/>
      <c r="Q56" s="245"/>
      <c r="R56" s="246">
        <f>SUM(N56:Q56)</f>
        <v>13336</v>
      </c>
      <c r="S56" s="248">
        <f>R56/$R$9</f>
        <v>0.0059549990332503815</v>
      </c>
      <c r="T56" s="247">
        <v>5890</v>
      </c>
      <c r="U56" s="245">
        <v>6193</v>
      </c>
      <c r="V56" s="246"/>
      <c r="W56" s="245"/>
      <c r="X56" s="229">
        <f>SUM(T56:W56)</f>
        <v>12083</v>
      </c>
      <c r="Y56" s="244">
        <f>IF(ISERROR(R56/X56-1),"         /0",(R56/X56-1))</f>
        <v>0.1036994123975834</v>
      </c>
    </row>
    <row r="57" spans="1:25" ht="19.5" customHeight="1">
      <c r="A57" s="250" t="s">
        <v>304</v>
      </c>
      <c r="B57" s="247">
        <v>1969</v>
      </c>
      <c r="C57" s="245">
        <v>1398</v>
      </c>
      <c r="D57" s="246">
        <v>0</v>
      </c>
      <c r="E57" s="245">
        <v>0</v>
      </c>
      <c r="F57" s="246">
        <f>SUM(B57:E57)</f>
        <v>3367</v>
      </c>
      <c r="G57" s="248">
        <f>F57/$F$9</f>
        <v>0.004628344105768728</v>
      </c>
      <c r="H57" s="247">
        <v>2162</v>
      </c>
      <c r="I57" s="245">
        <v>1635</v>
      </c>
      <c r="J57" s="246">
        <v>15</v>
      </c>
      <c r="K57" s="245"/>
      <c r="L57" s="246">
        <f>SUM(H57:K57)</f>
        <v>3812</v>
      </c>
      <c r="M57" s="249">
        <f>IF(ISERROR(F57/L57-1),"         /0",(F57/L57-1))</f>
        <v>-0.11673662119622241</v>
      </c>
      <c r="N57" s="247">
        <v>6043</v>
      </c>
      <c r="O57" s="245">
        <v>5096</v>
      </c>
      <c r="P57" s="246"/>
      <c r="Q57" s="245">
        <v>0</v>
      </c>
      <c r="R57" s="246">
        <f>SUM(N57:Q57)</f>
        <v>11139</v>
      </c>
      <c r="S57" s="248">
        <f>R57/$R$9</f>
        <v>0.0049739602752981405</v>
      </c>
      <c r="T57" s="247">
        <v>6729</v>
      </c>
      <c r="U57" s="245">
        <v>5426</v>
      </c>
      <c r="V57" s="246">
        <v>15</v>
      </c>
      <c r="W57" s="245"/>
      <c r="X57" s="229">
        <f>SUM(T57:W57)</f>
        <v>12170</v>
      </c>
      <c r="Y57" s="244">
        <f>IF(ISERROR(R57/X57-1),"         /0",(R57/X57-1))</f>
        <v>-0.08471651602300745</v>
      </c>
    </row>
    <row r="58" spans="1:25" ht="19.5" customHeight="1">
      <c r="A58" s="250" t="s">
        <v>305</v>
      </c>
      <c r="B58" s="247">
        <v>1222</v>
      </c>
      <c r="C58" s="245">
        <v>924</v>
      </c>
      <c r="D58" s="246">
        <v>0</v>
      </c>
      <c r="E58" s="245">
        <v>0</v>
      </c>
      <c r="F58" s="246">
        <f>SUM(B58:E58)</f>
        <v>2146</v>
      </c>
      <c r="G58" s="248">
        <f>F58/$F$9</f>
        <v>0.002949933605874574</v>
      </c>
      <c r="H58" s="247">
        <v>976</v>
      </c>
      <c r="I58" s="245">
        <v>1032</v>
      </c>
      <c r="J58" s="246">
        <v>6</v>
      </c>
      <c r="K58" s="245">
        <v>1</v>
      </c>
      <c r="L58" s="246">
        <f>SUM(H58:K58)</f>
        <v>2015</v>
      </c>
      <c r="M58" s="249">
        <f>IF(ISERROR(F58/L58-1),"         /0",(F58/L58-1))</f>
        <v>0.06501240694789079</v>
      </c>
      <c r="N58" s="247">
        <v>4170</v>
      </c>
      <c r="O58" s="245">
        <v>2895</v>
      </c>
      <c r="P58" s="246">
        <v>22</v>
      </c>
      <c r="Q58" s="245"/>
      <c r="R58" s="246">
        <f>SUM(N58:Q58)</f>
        <v>7087</v>
      </c>
      <c r="S58" s="248">
        <f>R58/$R$9</f>
        <v>0.003164597941560097</v>
      </c>
      <c r="T58" s="247">
        <v>4384</v>
      </c>
      <c r="U58" s="245">
        <v>3279</v>
      </c>
      <c r="V58" s="246">
        <v>6</v>
      </c>
      <c r="W58" s="245">
        <v>1</v>
      </c>
      <c r="X58" s="229">
        <f>SUM(T58:W58)</f>
        <v>7670</v>
      </c>
      <c r="Y58" s="244">
        <f>IF(ISERROR(R58/X58-1),"         /0",(R58/X58-1))</f>
        <v>-0.07601043024771836</v>
      </c>
    </row>
    <row r="59" spans="1:25" ht="19.5" customHeight="1">
      <c r="A59" s="250" t="s">
        <v>306</v>
      </c>
      <c r="B59" s="247">
        <v>541</v>
      </c>
      <c r="C59" s="245">
        <v>378</v>
      </c>
      <c r="D59" s="246">
        <v>0</v>
      </c>
      <c r="E59" s="245">
        <v>0</v>
      </c>
      <c r="F59" s="246">
        <f t="shared" si="16"/>
        <v>919</v>
      </c>
      <c r="G59" s="248">
        <f t="shared" si="17"/>
        <v>0.0012632753885362226</v>
      </c>
      <c r="H59" s="247">
        <v>560</v>
      </c>
      <c r="I59" s="245">
        <v>466</v>
      </c>
      <c r="J59" s="246">
        <v>2</v>
      </c>
      <c r="K59" s="245">
        <v>3</v>
      </c>
      <c r="L59" s="246">
        <f t="shared" si="18"/>
        <v>1031</v>
      </c>
      <c r="M59" s="249">
        <f t="shared" si="19"/>
        <v>-0.10863239573229877</v>
      </c>
      <c r="N59" s="247">
        <v>1414</v>
      </c>
      <c r="O59" s="245">
        <v>1235</v>
      </c>
      <c r="P59" s="246">
        <v>3</v>
      </c>
      <c r="Q59" s="245">
        <v>0</v>
      </c>
      <c r="R59" s="246">
        <f t="shared" si="20"/>
        <v>2652</v>
      </c>
      <c r="S59" s="248">
        <f t="shared" si="21"/>
        <v>0.0011842124652204568</v>
      </c>
      <c r="T59" s="247">
        <v>1613</v>
      </c>
      <c r="U59" s="245">
        <v>1386</v>
      </c>
      <c r="V59" s="246">
        <v>5</v>
      </c>
      <c r="W59" s="245">
        <v>3</v>
      </c>
      <c r="X59" s="229">
        <f t="shared" si="22"/>
        <v>3007</v>
      </c>
      <c r="Y59" s="244">
        <f t="shared" si="23"/>
        <v>-0.11805786498170934</v>
      </c>
    </row>
    <row r="60" spans="1:25" ht="19.5" customHeight="1">
      <c r="A60" s="250" t="s">
        <v>307</v>
      </c>
      <c r="B60" s="247">
        <v>461</v>
      </c>
      <c r="C60" s="245">
        <v>340</v>
      </c>
      <c r="D60" s="246">
        <v>0</v>
      </c>
      <c r="E60" s="245">
        <v>0</v>
      </c>
      <c r="F60" s="246">
        <f t="shared" si="16"/>
        <v>801</v>
      </c>
      <c r="G60" s="248">
        <f t="shared" si="17"/>
        <v>0.001101070278800342</v>
      </c>
      <c r="H60" s="247">
        <v>452</v>
      </c>
      <c r="I60" s="245">
        <v>329</v>
      </c>
      <c r="J60" s="246"/>
      <c r="K60" s="245"/>
      <c r="L60" s="246">
        <f t="shared" si="18"/>
        <v>781</v>
      </c>
      <c r="M60" s="249">
        <f t="shared" si="19"/>
        <v>0.025608194622279035</v>
      </c>
      <c r="N60" s="247">
        <v>1527</v>
      </c>
      <c r="O60" s="245">
        <v>883</v>
      </c>
      <c r="P60" s="246"/>
      <c r="Q60" s="245"/>
      <c r="R60" s="246">
        <f t="shared" si="20"/>
        <v>2410</v>
      </c>
      <c r="S60" s="248">
        <f t="shared" si="21"/>
        <v>0.0010761508450909884</v>
      </c>
      <c r="T60" s="247">
        <v>1532</v>
      </c>
      <c r="U60" s="245">
        <v>966</v>
      </c>
      <c r="V60" s="246"/>
      <c r="W60" s="245"/>
      <c r="X60" s="229">
        <f t="shared" si="22"/>
        <v>2498</v>
      </c>
      <c r="Y60" s="244">
        <f t="shared" si="23"/>
        <v>-0.03522818254603688</v>
      </c>
    </row>
    <row r="61" spans="1:25" ht="19.5" customHeight="1">
      <c r="A61" s="250" t="s">
        <v>308</v>
      </c>
      <c r="B61" s="247">
        <v>516</v>
      </c>
      <c r="C61" s="245">
        <v>246</v>
      </c>
      <c r="D61" s="246">
        <v>2</v>
      </c>
      <c r="E61" s="245">
        <v>0</v>
      </c>
      <c r="F61" s="246">
        <f t="shared" si="16"/>
        <v>764</v>
      </c>
      <c r="G61" s="248">
        <f t="shared" si="17"/>
        <v>0.0010502093545611251</v>
      </c>
      <c r="H61" s="247">
        <v>409</v>
      </c>
      <c r="I61" s="245">
        <v>322</v>
      </c>
      <c r="J61" s="246">
        <v>9</v>
      </c>
      <c r="K61" s="245">
        <v>11</v>
      </c>
      <c r="L61" s="246">
        <f t="shared" si="18"/>
        <v>751</v>
      </c>
      <c r="M61" s="249">
        <f t="shared" si="19"/>
        <v>0.017310252996005415</v>
      </c>
      <c r="N61" s="247">
        <v>1114</v>
      </c>
      <c r="O61" s="245">
        <v>1095</v>
      </c>
      <c r="P61" s="246">
        <v>3</v>
      </c>
      <c r="Q61" s="245"/>
      <c r="R61" s="246">
        <f t="shared" si="20"/>
        <v>2212</v>
      </c>
      <c r="S61" s="248">
        <f t="shared" si="21"/>
        <v>0.0009877367922577868</v>
      </c>
      <c r="T61" s="247">
        <v>1201</v>
      </c>
      <c r="U61" s="245">
        <v>1222</v>
      </c>
      <c r="V61" s="246">
        <v>10</v>
      </c>
      <c r="W61" s="245">
        <v>15</v>
      </c>
      <c r="X61" s="229">
        <f t="shared" si="22"/>
        <v>2448</v>
      </c>
      <c r="Y61" s="244">
        <f t="shared" si="23"/>
        <v>-0.09640522875816993</v>
      </c>
    </row>
    <row r="62" spans="1:25" ht="19.5" customHeight="1" thickBot="1">
      <c r="A62" s="250" t="s">
        <v>261</v>
      </c>
      <c r="B62" s="247">
        <v>3496</v>
      </c>
      <c r="C62" s="245">
        <v>1491</v>
      </c>
      <c r="D62" s="246">
        <v>5</v>
      </c>
      <c r="E62" s="245">
        <v>3</v>
      </c>
      <c r="F62" s="246">
        <f t="shared" si="16"/>
        <v>4995</v>
      </c>
      <c r="G62" s="248">
        <f t="shared" si="17"/>
        <v>0.006866224772294267</v>
      </c>
      <c r="H62" s="247">
        <v>2879</v>
      </c>
      <c r="I62" s="245">
        <v>1654</v>
      </c>
      <c r="J62" s="246">
        <v>11</v>
      </c>
      <c r="K62" s="245">
        <v>1</v>
      </c>
      <c r="L62" s="246">
        <f t="shared" si="18"/>
        <v>4545</v>
      </c>
      <c r="M62" s="249">
        <f t="shared" si="19"/>
        <v>0.0990099009900991</v>
      </c>
      <c r="N62" s="247">
        <v>12094</v>
      </c>
      <c r="O62" s="245">
        <v>4787</v>
      </c>
      <c r="P62" s="246">
        <v>10</v>
      </c>
      <c r="Q62" s="245">
        <v>3</v>
      </c>
      <c r="R62" s="246">
        <f t="shared" si="20"/>
        <v>16894</v>
      </c>
      <c r="S62" s="248">
        <f t="shared" si="21"/>
        <v>0.007543772770525791</v>
      </c>
      <c r="T62" s="247">
        <v>10838</v>
      </c>
      <c r="U62" s="245">
        <v>5585</v>
      </c>
      <c r="V62" s="246">
        <v>14</v>
      </c>
      <c r="W62" s="245">
        <v>5</v>
      </c>
      <c r="X62" s="229">
        <f t="shared" si="22"/>
        <v>16442</v>
      </c>
      <c r="Y62" s="244">
        <f t="shared" si="23"/>
        <v>0.027490572923002166</v>
      </c>
    </row>
    <row r="63" spans="1:25" s="236" customFormat="1" ht="19.5" customHeight="1">
      <c r="A63" s="243" t="s">
        <v>58</v>
      </c>
      <c r="B63" s="240">
        <f>SUM(B64:B75)</f>
        <v>93980</v>
      </c>
      <c r="C63" s="239">
        <f>SUM(C64:C75)</f>
        <v>87090</v>
      </c>
      <c r="D63" s="238">
        <f>SUM(D64:D75)</f>
        <v>3193</v>
      </c>
      <c r="E63" s="239">
        <f>SUM(E64:E75)</f>
        <v>2645</v>
      </c>
      <c r="F63" s="238">
        <f t="shared" si="16"/>
        <v>186908</v>
      </c>
      <c r="G63" s="241">
        <f t="shared" si="17"/>
        <v>0.25692739534333875</v>
      </c>
      <c r="H63" s="240">
        <f>SUM(H64:H75)</f>
        <v>81206</v>
      </c>
      <c r="I63" s="239">
        <f>SUM(I64:I75)</f>
        <v>72999</v>
      </c>
      <c r="J63" s="238">
        <f>SUM(J64:J75)</f>
        <v>4269</v>
      </c>
      <c r="K63" s="239">
        <f>SUM(K64:K75)</f>
        <v>4103</v>
      </c>
      <c r="L63" s="238">
        <f t="shared" si="18"/>
        <v>162577</v>
      </c>
      <c r="M63" s="242">
        <f t="shared" si="19"/>
        <v>0.14965831575192068</v>
      </c>
      <c r="N63" s="240">
        <f>SUM(N64:N75)</f>
        <v>296995</v>
      </c>
      <c r="O63" s="239">
        <f>SUM(O64:O75)</f>
        <v>278019</v>
      </c>
      <c r="P63" s="238">
        <f>SUM(P64:P75)</f>
        <v>10694</v>
      </c>
      <c r="Q63" s="239">
        <f>SUM(Q64:Q75)</f>
        <v>10294</v>
      </c>
      <c r="R63" s="238">
        <f t="shared" si="20"/>
        <v>596002</v>
      </c>
      <c r="S63" s="241">
        <f t="shared" si="21"/>
        <v>0.2661361228115847</v>
      </c>
      <c r="T63" s="240">
        <f>SUM(T64:T75)</f>
        <v>250868</v>
      </c>
      <c r="U63" s="239">
        <f>SUM(U64:U75)</f>
        <v>233395</v>
      </c>
      <c r="V63" s="238">
        <f>SUM(V64:V75)</f>
        <v>13055</v>
      </c>
      <c r="W63" s="239">
        <f>SUM(W64:W75)</f>
        <v>13678</v>
      </c>
      <c r="X63" s="238">
        <f t="shared" si="22"/>
        <v>510996</v>
      </c>
      <c r="Y63" s="237">
        <f t="shared" si="23"/>
        <v>0.1663535526696882</v>
      </c>
    </row>
    <row r="64" spans="1:25" s="220" customFormat="1" ht="19.5" customHeight="1">
      <c r="A64" s="235" t="s">
        <v>309</v>
      </c>
      <c r="B64" s="233">
        <v>20913</v>
      </c>
      <c r="C64" s="230">
        <v>19016</v>
      </c>
      <c r="D64" s="229">
        <v>1466</v>
      </c>
      <c r="E64" s="230">
        <v>1382</v>
      </c>
      <c r="F64" s="229">
        <f t="shared" si="16"/>
        <v>42777</v>
      </c>
      <c r="G64" s="232">
        <f t="shared" si="17"/>
        <v>0.05880210151840478</v>
      </c>
      <c r="H64" s="233">
        <v>21419</v>
      </c>
      <c r="I64" s="230">
        <v>18765</v>
      </c>
      <c r="J64" s="229">
        <v>1217</v>
      </c>
      <c r="K64" s="230">
        <v>1184</v>
      </c>
      <c r="L64" s="229">
        <f t="shared" si="18"/>
        <v>42585</v>
      </c>
      <c r="M64" s="234">
        <f t="shared" si="19"/>
        <v>0.004508629799225172</v>
      </c>
      <c r="N64" s="233">
        <v>67395</v>
      </c>
      <c r="O64" s="230">
        <v>63811</v>
      </c>
      <c r="P64" s="229">
        <v>4315</v>
      </c>
      <c r="Q64" s="230">
        <v>3688</v>
      </c>
      <c r="R64" s="229">
        <f t="shared" si="20"/>
        <v>139209</v>
      </c>
      <c r="S64" s="232">
        <f t="shared" si="21"/>
        <v>0.06216177717604622</v>
      </c>
      <c r="T64" s="231">
        <v>63332</v>
      </c>
      <c r="U64" s="230">
        <v>62892</v>
      </c>
      <c r="V64" s="229">
        <v>4486</v>
      </c>
      <c r="W64" s="230">
        <v>4592</v>
      </c>
      <c r="X64" s="229">
        <f t="shared" si="22"/>
        <v>135302</v>
      </c>
      <c r="Y64" s="228">
        <f t="shared" si="23"/>
        <v>0.028876143737712745</v>
      </c>
    </row>
    <row r="65" spans="1:25" s="220" customFormat="1" ht="19.5" customHeight="1">
      <c r="A65" s="235" t="s">
        <v>310</v>
      </c>
      <c r="B65" s="233">
        <v>12860</v>
      </c>
      <c r="C65" s="230">
        <v>14418</v>
      </c>
      <c r="D65" s="229">
        <v>313</v>
      </c>
      <c r="E65" s="230">
        <v>0</v>
      </c>
      <c r="F65" s="229">
        <f t="shared" si="16"/>
        <v>27591</v>
      </c>
      <c r="G65" s="232">
        <f t="shared" si="17"/>
        <v>0.03792712866714137</v>
      </c>
      <c r="H65" s="233">
        <v>10260</v>
      </c>
      <c r="I65" s="230">
        <v>10963</v>
      </c>
      <c r="J65" s="229"/>
      <c r="K65" s="230"/>
      <c r="L65" s="229">
        <f t="shared" si="18"/>
        <v>21223</v>
      </c>
      <c r="M65" s="234">
        <f t="shared" si="19"/>
        <v>0.3000518305611837</v>
      </c>
      <c r="N65" s="233">
        <v>41201</v>
      </c>
      <c r="O65" s="230">
        <v>46046</v>
      </c>
      <c r="P65" s="229">
        <v>313</v>
      </c>
      <c r="Q65" s="230"/>
      <c r="R65" s="229">
        <f t="shared" si="20"/>
        <v>87560</v>
      </c>
      <c r="S65" s="232">
        <f t="shared" si="21"/>
        <v>0.039098658919571344</v>
      </c>
      <c r="T65" s="231">
        <v>30334</v>
      </c>
      <c r="U65" s="230">
        <v>33624</v>
      </c>
      <c r="V65" s="229"/>
      <c r="W65" s="230"/>
      <c r="X65" s="229">
        <f t="shared" si="22"/>
        <v>63958</v>
      </c>
      <c r="Y65" s="228">
        <f t="shared" si="23"/>
        <v>0.36902342162043844</v>
      </c>
    </row>
    <row r="66" spans="1:25" s="220" customFormat="1" ht="19.5" customHeight="1">
      <c r="A66" s="235" t="s">
        <v>311</v>
      </c>
      <c r="B66" s="233">
        <v>10661</v>
      </c>
      <c r="C66" s="230">
        <v>10043</v>
      </c>
      <c r="D66" s="229">
        <v>604</v>
      </c>
      <c r="E66" s="230">
        <v>594</v>
      </c>
      <c r="F66" s="229">
        <f t="shared" si="16"/>
        <v>21902</v>
      </c>
      <c r="G66" s="232">
        <f t="shared" si="17"/>
        <v>0.030106917910468278</v>
      </c>
      <c r="H66" s="233">
        <v>10661</v>
      </c>
      <c r="I66" s="230">
        <v>10063</v>
      </c>
      <c r="J66" s="229">
        <v>525</v>
      </c>
      <c r="K66" s="230">
        <v>533</v>
      </c>
      <c r="L66" s="229">
        <f t="shared" si="18"/>
        <v>21782</v>
      </c>
      <c r="M66" s="234">
        <f t="shared" si="19"/>
        <v>0.005509135983839952</v>
      </c>
      <c r="N66" s="233">
        <v>36369</v>
      </c>
      <c r="O66" s="230">
        <v>33741</v>
      </c>
      <c r="P66" s="229">
        <v>1320</v>
      </c>
      <c r="Q66" s="230">
        <v>1829</v>
      </c>
      <c r="R66" s="229">
        <f t="shared" si="20"/>
        <v>73259</v>
      </c>
      <c r="S66" s="232">
        <f t="shared" si="21"/>
        <v>0.03271275301266419</v>
      </c>
      <c r="T66" s="231">
        <v>33542</v>
      </c>
      <c r="U66" s="230">
        <v>32407</v>
      </c>
      <c r="V66" s="229">
        <v>1854</v>
      </c>
      <c r="W66" s="230">
        <v>1913</v>
      </c>
      <c r="X66" s="229">
        <f t="shared" si="22"/>
        <v>69716</v>
      </c>
      <c r="Y66" s="228">
        <f t="shared" si="23"/>
        <v>0.050820471627746944</v>
      </c>
    </row>
    <row r="67" spans="1:25" s="220" customFormat="1" ht="19.5" customHeight="1">
      <c r="A67" s="235" t="s">
        <v>312</v>
      </c>
      <c r="B67" s="233">
        <v>8000</v>
      </c>
      <c r="C67" s="230">
        <v>6447</v>
      </c>
      <c r="D67" s="229">
        <v>427</v>
      </c>
      <c r="E67" s="230">
        <v>460</v>
      </c>
      <c r="F67" s="229">
        <f t="shared" si="16"/>
        <v>15334</v>
      </c>
      <c r="G67" s="232">
        <f t="shared" si="17"/>
        <v>0.02107841654822028</v>
      </c>
      <c r="H67" s="233">
        <v>8210</v>
      </c>
      <c r="I67" s="230">
        <v>6244</v>
      </c>
      <c r="J67" s="229">
        <v>628</v>
      </c>
      <c r="K67" s="230">
        <v>558</v>
      </c>
      <c r="L67" s="229">
        <f t="shared" si="18"/>
        <v>15640</v>
      </c>
      <c r="M67" s="234">
        <f t="shared" si="19"/>
        <v>-0.019565217391304346</v>
      </c>
      <c r="N67" s="233">
        <v>26907</v>
      </c>
      <c r="O67" s="230">
        <v>21851</v>
      </c>
      <c r="P67" s="229">
        <v>1835</v>
      </c>
      <c r="Q67" s="230">
        <v>1888</v>
      </c>
      <c r="R67" s="229">
        <f t="shared" si="20"/>
        <v>52481</v>
      </c>
      <c r="S67" s="232">
        <f t="shared" si="21"/>
        <v>0.02343463589262247</v>
      </c>
      <c r="T67" s="231">
        <v>24539</v>
      </c>
      <c r="U67" s="230">
        <v>18787</v>
      </c>
      <c r="V67" s="229">
        <v>2073</v>
      </c>
      <c r="W67" s="230">
        <v>2025</v>
      </c>
      <c r="X67" s="229">
        <f t="shared" si="22"/>
        <v>47424</v>
      </c>
      <c r="Y67" s="228">
        <f t="shared" si="23"/>
        <v>0.10663377192982448</v>
      </c>
    </row>
    <row r="68" spans="1:25" s="220" customFormat="1" ht="19.5" customHeight="1">
      <c r="A68" s="235" t="s">
        <v>313</v>
      </c>
      <c r="B68" s="233">
        <v>4369</v>
      </c>
      <c r="C68" s="230">
        <v>5024</v>
      </c>
      <c r="D68" s="229">
        <v>0</v>
      </c>
      <c r="E68" s="230">
        <v>0</v>
      </c>
      <c r="F68" s="229">
        <f>SUM(B68:E68)</f>
        <v>9393</v>
      </c>
      <c r="G68" s="232">
        <f>F68/$F$9</f>
        <v>0.012911801658890902</v>
      </c>
      <c r="H68" s="233">
        <v>2941</v>
      </c>
      <c r="I68" s="230">
        <v>2945</v>
      </c>
      <c r="J68" s="229"/>
      <c r="K68" s="230"/>
      <c r="L68" s="229">
        <f>SUM(H68:K68)</f>
        <v>5886</v>
      </c>
      <c r="M68" s="234">
        <f>IF(ISERROR(F68/L68-1),"         /0",(F68/L68-1))</f>
        <v>0.5958205912334353</v>
      </c>
      <c r="N68" s="233">
        <v>14478</v>
      </c>
      <c r="O68" s="230">
        <v>14985</v>
      </c>
      <c r="P68" s="229"/>
      <c r="Q68" s="230"/>
      <c r="R68" s="229">
        <f>SUM(N68:Q68)</f>
        <v>29463</v>
      </c>
      <c r="S68" s="232">
        <f>R68/$R$9</f>
        <v>0.01315627898295261</v>
      </c>
      <c r="T68" s="231">
        <v>10181</v>
      </c>
      <c r="U68" s="230">
        <v>9703</v>
      </c>
      <c r="V68" s="229"/>
      <c r="W68" s="230"/>
      <c r="X68" s="229">
        <f>SUM(T68:W68)</f>
        <v>19884</v>
      </c>
      <c r="Y68" s="228">
        <f>IF(ISERROR(R68/X68-1),"         /0",(R68/X68-1))</f>
        <v>0.4817441158720579</v>
      </c>
    </row>
    <row r="69" spans="1:25" s="220" customFormat="1" ht="19.5" customHeight="1">
      <c r="A69" s="235" t="s">
        <v>314</v>
      </c>
      <c r="B69" s="233">
        <v>4951</v>
      </c>
      <c r="C69" s="230">
        <v>3874</v>
      </c>
      <c r="D69" s="229">
        <v>0</v>
      </c>
      <c r="E69" s="230">
        <v>0</v>
      </c>
      <c r="F69" s="229">
        <f t="shared" si="16"/>
        <v>8825</v>
      </c>
      <c r="G69" s="232">
        <f t="shared" si="17"/>
        <v>0.012131017740840222</v>
      </c>
      <c r="H69" s="233">
        <v>3919</v>
      </c>
      <c r="I69" s="230">
        <v>3305</v>
      </c>
      <c r="J69" s="229">
        <v>1</v>
      </c>
      <c r="K69" s="230">
        <v>2</v>
      </c>
      <c r="L69" s="229">
        <f t="shared" si="18"/>
        <v>7227</v>
      </c>
      <c r="M69" s="234">
        <f t="shared" si="19"/>
        <v>0.22111526221115252</v>
      </c>
      <c r="N69" s="233">
        <v>13880</v>
      </c>
      <c r="O69" s="230">
        <v>12879</v>
      </c>
      <c r="P69" s="229"/>
      <c r="Q69" s="230">
        <v>0</v>
      </c>
      <c r="R69" s="229">
        <f t="shared" si="20"/>
        <v>26759</v>
      </c>
      <c r="S69" s="232">
        <f t="shared" si="21"/>
        <v>0.011948846665472928</v>
      </c>
      <c r="T69" s="231">
        <v>13270</v>
      </c>
      <c r="U69" s="230">
        <v>11200</v>
      </c>
      <c r="V69" s="229">
        <v>7</v>
      </c>
      <c r="W69" s="230">
        <v>3</v>
      </c>
      <c r="X69" s="229">
        <f t="shared" si="22"/>
        <v>24480</v>
      </c>
      <c r="Y69" s="228">
        <f t="shared" si="23"/>
        <v>0.09309640522875817</v>
      </c>
    </row>
    <row r="70" spans="1:25" s="220" customFormat="1" ht="19.5" customHeight="1">
      <c r="A70" s="235" t="s">
        <v>315</v>
      </c>
      <c r="B70" s="233">
        <v>4669</v>
      </c>
      <c r="C70" s="230">
        <v>4007</v>
      </c>
      <c r="D70" s="229">
        <v>0</v>
      </c>
      <c r="E70" s="230">
        <v>0</v>
      </c>
      <c r="F70" s="229">
        <f t="shared" si="16"/>
        <v>8676</v>
      </c>
      <c r="G70" s="232">
        <f>F70/$F$9</f>
        <v>0.011926199424309322</v>
      </c>
      <c r="H70" s="233">
        <v>4573</v>
      </c>
      <c r="I70" s="230">
        <v>3955</v>
      </c>
      <c r="J70" s="229"/>
      <c r="K70" s="230"/>
      <c r="L70" s="229">
        <f>SUM(H70:K70)</f>
        <v>8528</v>
      </c>
      <c r="M70" s="234">
        <f>IF(ISERROR(F70/L70-1),"         /0",(F70/L70-1))</f>
        <v>0.017354596622889407</v>
      </c>
      <c r="N70" s="233">
        <v>13733</v>
      </c>
      <c r="O70" s="230">
        <v>12174</v>
      </c>
      <c r="P70" s="229"/>
      <c r="Q70" s="230">
        <v>0</v>
      </c>
      <c r="R70" s="229">
        <f>SUM(N70:Q70)</f>
        <v>25907</v>
      </c>
      <c r="S70" s="232">
        <f>R70/$R$9</f>
        <v>0.01156839831691794</v>
      </c>
      <c r="T70" s="231">
        <v>13944</v>
      </c>
      <c r="U70" s="230">
        <v>11855</v>
      </c>
      <c r="V70" s="229">
        <v>5</v>
      </c>
      <c r="W70" s="230">
        <v>1</v>
      </c>
      <c r="X70" s="229">
        <f>SUM(T70:W70)</f>
        <v>25805</v>
      </c>
      <c r="Y70" s="228">
        <f>IF(ISERROR(R70/X70-1),"         /0",(R70/X70-1))</f>
        <v>0.003952722340631709</v>
      </c>
    </row>
    <row r="71" spans="1:25" s="220" customFormat="1" ht="19.5" customHeight="1">
      <c r="A71" s="235" t="s">
        <v>316</v>
      </c>
      <c r="B71" s="233">
        <v>3245</v>
      </c>
      <c r="C71" s="230">
        <v>2415</v>
      </c>
      <c r="D71" s="229">
        <v>0</v>
      </c>
      <c r="E71" s="230">
        <v>0</v>
      </c>
      <c r="F71" s="229">
        <f t="shared" si="16"/>
        <v>5660</v>
      </c>
      <c r="G71" s="232">
        <f t="shared" si="17"/>
        <v>0.0077803467890261374</v>
      </c>
      <c r="H71" s="233">
        <v>2187</v>
      </c>
      <c r="I71" s="230">
        <v>1671</v>
      </c>
      <c r="J71" s="229"/>
      <c r="K71" s="230"/>
      <c r="L71" s="229">
        <f t="shared" si="18"/>
        <v>3858</v>
      </c>
      <c r="M71" s="234">
        <f t="shared" si="19"/>
        <v>0.4670813893208916</v>
      </c>
      <c r="N71" s="233">
        <v>7863</v>
      </c>
      <c r="O71" s="230">
        <v>6140</v>
      </c>
      <c r="P71" s="229"/>
      <c r="Q71" s="230"/>
      <c r="R71" s="229">
        <f t="shared" si="20"/>
        <v>14003</v>
      </c>
      <c r="S71" s="232">
        <f t="shared" si="21"/>
        <v>0.006252838292036975</v>
      </c>
      <c r="T71" s="231">
        <v>6024</v>
      </c>
      <c r="U71" s="230">
        <v>5178</v>
      </c>
      <c r="V71" s="229">
        <v>6</v>
      </c>
      <c r="W71" s="230"/>
      <c r="X71" s="229">
        <f t="shared" si="22"/>
        <v>11208</v>
      </c>
      <c r="Y71" s="228">
        <f t="shared" si="23"/>
        <v>0.24937544610992157</v>
      </c>
    </row>
    <row r="72" spans="1:25" s="220" customFormat="1" ht="19.5" customHeight="1">
      <c r="A72" s="235" t="s">
        <v>317</v>
      </c>
      <c r="B72" s="233">
        <v>1303</v>
      </c>
      <c r="C72" s="230">
        <v>2251</v>
      </c>
      <c r="D72" s="229">
        <v>20</v>
      </c>
      <c r="E72" s="230">
        <v>0</v>
      </c>
      <c r="F72" s="229">
        <f t="shared" si="16"/>
        <v>3574</v>
      </c>
      <c r="G72" s="232">
        <f t="shared" si="17"/>
        <v>0.004912890357593536</v>
      </c>
      <c r="H72" s="233">
        <v>1433</v>
      </c>
      <c r="I72" s="230">
        <v>1659</v>
      </c>
      <c r="J72" s="229"/>
      <c r="K72" s="230"/>
      <c r="L72" s="229">
        <f t="shared" si="18"/>
        <v>3092</v>
      </c>
      <c r="M72" s="234">
        <f t="shared" si="19"/>
        <v>0.1558861578266495</v>
      </c>
      <c r="N72" s="233">
        <v>3784</v>
      </c>
      <c r="O72" s="230">
        <v>6083</v>
      </c>
      <c r="P72" s="229">
        <v>20</v>
      </c>
      <c r="Q72" s="230"/>
      <c r="R72" s="229">
        <f t="shared" si="20"/>
        <v>9887</v>
      </c>
      <c r="S72" s="232">
        <f t="shared" si="21"/>
        <v>0.00441489767859527</v>
      </c>
      <c r="T72" s="231">
        <v>3715</v>
      </c>
      <c r="U72" s="230">
        <v>4822</v>
      </c>
      <c r="V72" s="229"/>
      <c r="W72" s="230"/>
      <c r="X72" s="229">
        <f t="shared" si="22"/>
        <v>8537</v>
      </c>
      <c r="Y72" s="228">
        <f t="shared" si="23"/>
        <v>0.15813517629143736</v>
      </c>
    </row>
    <row r="73" spans="1:25" s="220" customFormat="1" ht="19.5" customHeight="1">
      <c r="A73" s="235" t="s">
        <v>318</v>
      </c>
      <c r="B73" s="233">
        <v>1115</v>
      </c>
      <c r="C73" s="230">
        <v>1083</v>
      </c>
      <c r="D73" s="229">
        <v>0</v>
      </c>
      <c r="E73" s="230">
        <v>0</v>
      </c>
      <c r="F73" s="229">
        <f t="shared" si="16"/>
        <v>2198</v>
      </c>
      <c r="G73" s="232">
        <f t="shared" si="17"/>
        <v>0.0030214138237242842</v>
      </c>
      <c r="H73" s="233">
        <v>1336</v>
      </c>
      <c r="I73" s="230">
        <v>1138</v>
      </c>
      <c r="J73" s="229"/>
      <c r="K73" s="230"/>
      <c r="L73" s="229">
        <f t="shared" si="18"/>
        <v>2474</v>
      </c>
      <c r="M73" s="234">
        <f t="shared" si="19"/>
        <v>-0.11156022635408247</v>
      </c>
      <c r="N73" s="233">
        <v>4124</v>
      </c>
      <c r="O73" s="230">
        <v>4033</v>
      </c>
      <c r="P73" s="229"/>
      <c r="Q73" s="230"/>
      <c r="R73" s="229">
        <f t="shared" si="20"/>
        <v>8157</v>
      </c>
      <c r="S73" s="232">
        <f t="shared" si="21"/>
        <v>0.0036423910553556814</v>
      </c>
      <c r="T73" s="231">
        <v>4546</v>
      </c>
      <c r="U73" s="230">
        <v>3959</v>
      </c>
      <c r="V73" s="229"/>
      <c r="W73" s="230"/>
      <c r="X73" s="229">
        <f t="shared" si="22"/>
        <v>8505</v>
      </c>
      <c r="Y73" s="228">
        <f t="shared" si="23"/>
        <v>-0.040917107583774204</v>
      </c>
    </row>
    <row r="74" spans="1:25" s="220" customFormat="1" ht="19.5" customHeight="1">
      <c r="A74" s="235" t="s">
        <v>319</v>
      </c>
      <c r="B74" s="233">
        <v>933</v>
      </c>
      <c r="C74" s="230">
        <v>966</v>
      </c>
      <c r="D74" s="229">
        <v>6</v>
      </c>
      <c r="E74" s="230">
        <v>0</v>
      </c>
      <c r="F74" s="229">
        <f t="shared" si="16"/>
        <v>1905</v>
      </c>
      <c r="G74" s="232">
        <f t="shared" si="17"/>
        <v>0.0026186502885326484</v>
      </c>
      <c r="H74" s="233">
        <v>749</v>
      </c>
      <c r="I74" s="230">
        <v>724</v>
      </c>
      <c r="J74" s="229">
        <v>473</v>
      </c>
      <c r="K74" s="230">
        <v>350</v>
      </c>
      <c r="L74" s="229">
        <f t="shared" si="18"/>
        <v>2296</v>
      </c>
      <c r="M74" s="234">
        <f t="shared" si="19"/>
        <v>-0.17029616724738672</v>
      </c>
      <c r="N74" s="233">
        <v>2883</v>
      </c>
      <c r="O74" s="230">
        <v>3645</v>
      </c>
      <c r="P74" s="229">
        <v>100</v>
      </c>
      <c r="Q74" s="230">
        <v>196</v>
      </c>
      <c r="R74" s="229">
        <f t="shared" si="20"/>
        <v>6824</v>
      </c>
      <c r="S74" s="232">
        <f t="shared" si="21"/>
        <v>0.0030471590734028648</v>
      </c>
      <c r="T74" s="231">
        <v>1953</v>
      </c>
      <c r="U74" s="230">
        <v>2444</v>
      </c>
      <c r="V74" s="229">
        <v>750</v>
      </c>
      <c r="W74" s="230">
        <v>889</v>
      </c>
      <c r="X74" s="229">
        <f t="shared" si="22"/>
        <v>6036</v>
      </c>
      <c r="Y74" s="228">
        <f t="shared" si="23"/>
        <v>0.13055003313452618</v>
      </c>
    </row>
    <row r="75" spans="1:25" s="220" customFormat="1" ht="19.5" customHeight="1" thickBot="1">
      <c r="A75" s="235" t="s">
        <v>261</v>
      </c>
      <c r="B75" s="233">
        <v>20961</v>
      </c>
      <c r="C75" s="230">
        <v>17546</v>
      </c>
      <c r="D75" s="229">
        <v>357</v>
      </c>
      <c r="E75" s="230">
        <v>209</v>
      </c>
      <c r="F75" s="229">
        <f t="shared" si="16"/>
        <v>39073</v>
      </c>
      <c r="G75" s="232">
        <f t="shared" si="17"/>
        <v>0.05371051061618697</v>
      </c>
      <c r="H75" s="233">
        <v>13518</v>
      </c>
      <c r="I75" s="230">
        <v>11567</v>
      </c>
      <c r="J75" s="229">
        <v>1425</v>
      </c>
      <c r="K75" s="230">
        <v>1476</v>
      </c>
      <c r="L75" s="229">
        <f t="shared" si="18"/>
        <v>27986</v>
      </c>
      <c r="M75" s="234">
        <f t="shared" si="19"/>
        <v>0.39616236689773454</v>
      </c>
      <c r="N75" s="233">
        <v>64378</v>
      </c>
      <c r="O75" s="230">
        <v>52631</v>
      </c>
      <c r="P75" s="229">
        <v>2791</v>
      </c>
      <c r="Q75" s="230">
        <v>2693</v>
      </c>
      <c r="R75" s="229">
        <f t="shared" si="20"/>
        <v>122493</v>
      </c>
      <c r="S75" s="232">
        <f t="shared" si="21"/>
        <v>0.05469748774594624</v>
      </c>
      <c r="T75" s="231">
        <v>45488</v>
      </c>
      <c r="U75" s="230">
        <v>36524</v>
      </c>
      <c r="V75" s="229">
        <v>3874</v>
      </c>
      <c r="W75" s="230">
        <v>4255</v>
      </c>
      <c r="X75" s="229">
        <f t="shared" si="22"/>
        <v>90141</v>
      </c>
      <c r="Y75" s="228">
        <f t="shared" si="23"/>
        <v>0.3589043831330916</v>
      </c>
    </row>
    <row r="76" spans="1:25" s="236" customFormat="1" ht="19.5" customHeight="1">
      <c r="A76" s="243" t="s">
        <v>57</v>
      </c>
      <c r="B76" s="240">
        <f>SUM(B77:B82)</f>
        <v>6926</v>
      </c>
      <c r="C76" s="239">
        <f>SUM(C77:C82)</f>
        <v>7091</v>
      </c>
      <c r="D76" s="238">
        <f>SUM(D77:D82)</f>
        <v>94</v>
      </c>
      <c r="E76" s="239">
        <f>SUM(E77:E82)</f>
        <v>33</v>
      </c>
      <c r="F76" s="238">
        <f t="shared" si="16"/>
        <v>14144</v>
      </c>
      <c r="G76" s="241">
        <f t="shared" si="17"/>
        <v>0.019442619255121144</v>
      </c>
      <c r="H76" s="240">
        <f>SUM(H77:H82)</f>
        <v>6668</v>
      </c>
      <c r="I76" s="239">
        <f>SUM(I77:I82)</f>
        <v>6046</v>
      </c>
      <c r="J76" s="238">
        <f>SUM(J77:J82)</f>
        <v>124</v>
      </c>
      <c r="K76" s="239">
        <f>SUM(K77:K82)</f>
        <v>124</v>
      </c>
      <c r="L76" s="238">
        <f t="shared" si="18"/>
        <v>12962</v>
      </c>
      <c r="M76" s="242">
        <f t="shared" si="19"/>
        <v>0.09118963122974844</v>
      </c>
      <c r="N76" s="240">
        <f>SUM(N77:N82)</f>
        <v>22400</v>
      </c>
      <c r="O76" s="239">
        <f>SUM(O77:O82)</f>
        <v>22965</v>
      </c>
      <c r="P76" s="238">
        <f>SUM(P77:P82)</f>
        <v>582</v>
      </c>
      <c r="Q76" s="239">
        <f>SUM(Q77:Q82)</f>
        <v>347</v>
      </c>
      <c r="R76" s="238">
        <f t="shared" si="20"/>
        <v>46294</v>
      </c>
      <c r="S76" s="241">
        <f t="shared" si="21"/>
        <v>0.02067192000939511</v>
      </c>
      <c r="T76" s="240">
        <f>SUM(T77:T82)</f>
        <v>20109</v>
      </c>
      <c r="U76" s="239">
        <f>SUM(U77:U82)</f>
        <v>19012</v>
      </c>
      <c r="V76" s="238">
        <f>SUM(V77:V82)</f>
        <v>289</v>
      </c>
      <c r="W76" s="239">
        <f>SUM(W77:W82)</f>
        <v>399</v>
      </c>
      <c r="X76" s="238">
        <f t="shared" si="22"/>
        <v>39809</v>
      </c>
      <c r="Y76" s="237">
        <f t="shared" si="23"/>
        <v>0.16290286116204888</v>
      </c>
    </row>
    <row r="77" spans="1:25" ht="19.5" customHeight="1">
      <c r="A77" s="235" t="s">
        <v>320</v>
      </c>
      <c r="B77" s="233">
        <v>1735</v>
      </c>
      <c r="C77" s="230">
        <v>1773</v>
      </c>
      <c r="D77" s="229">
        <v>82</v>
      </c>
      <c r="E77" s="230">
        <v>31</v>
      </c>
      <c r="F77" s="229">
        <f t="shared" si="16"/>
        <v>3621</v>
      </c>
      <c r="G77" s="232">
        <f t="shared" si="17"/>
        <v>0.004977497477573082</v>
      </c>
      <c r="H77" s="233">
        <v>1743</v>
      </c>
      <c r="I77" s="230">
        <v>1563</v>
      </c>
      <c r="J77" s="229"/>
      <c r="K77" s="230"/>
      <c r="L77" s="229">
        <f t="shared" si="18"/>
        <v>3306</v>
      </c>
      <c r="M77" s="234">
        <f t="shared" si="19"/>
        <v>0.09528130671506352</v>
      </c>
      <c r="N77" s="233">
        <v>5324</v>
      </c>
      <c r="O77" s="230">
        <v>5836</v>
      </c>
      <c r="P77" s="229">
        <v>563</v>
      </c>
      <c r="Q77" s="230">
        <v>345</v>
      </c>
      <c r="R77" s="229">
        <f t="shared" si="20"/>
        <v>12068</v>
      </c>
      <c r="S77" s="232">
        <f t="shared" si="21"/>
        <v>0.005388791866621596</v>
      </c>
      <c r="T77" s="231">
        <v>4597</v>
      </c>
      <c r="U77" s="230">
        <v>5142</v>
      </c>
      <c r="V77" s="229">
        <v>148</v>
      </c>
      <c r="W77" s="230">
        <v>259</v>
      </c>
      <c r="X77" s="229">
        <f t="shared" si="22"/>
        <v>10146</v>
      </c>
      <c r="Y77" s="228">
        <f t="shared" si="23"/>
        <v>0.18943425980682038</v>
      </c>
    </row>
    <row r="78" spans="1:25" ht="19.5" customHeight="1">
      <c r="A78" s="235" t="s">
        <v>321</v>
      </c>
      <c r="B78" s="233">
        <v>1557</v>
      </c>
      <c r="C78" s="230">
        <v>1703</v>
      </c>
      <c r="D78" s="229">
        <v>2</v>
      </c>
      <c r="E78" s="230">
        <v>0</v>
      </c>
      <c r="F78" s="229">
        <f t="shared" si="16"/>
        <v>3262</v>
      </c>
      <c r="G78" s="232">
        <f t="shared" si="17"/>
        <v>0.004484009050495275</v>
      </c>
      <c r="H78" s="233">
        <v>1135</v>
      </c>
      <c r="I78" s="230">
        <v>898</v>
      </c>
      <c r="J78" s="229">
        <v>68</v>
      </c>
      <c r="K78" s="230">
        <v>81</v>
      </c>
      <c r="L78" s="229">
        <f t="shared" si="18"/>
        <v>2182</v>
      </c>
      <c r="M78" s="234">
        <f t="shared" si="19"/>
        <v>0.4949587534372135</v>
      </c>
      <c r="N78" s="233">
        <v>4625</v>
      </c>
      <c r="O78" s="230">
        <v>5310</v>
      </c>
      <c r="P78" s="229">
        <v>2</v>
      </c>
      <c r="Q78" s="230"/>
      <c r="R78" s="229">
        <f t="shared" si="20"/>
        <v>9937</v>
      </c>
      <c r="S78" s="232">
        <f t="shared" si="21"/>
        <v>0.004437224459613756</v>
      </c>
      <c r="T78" s="231">
        <v>2866</v>
      </c>
      <c r="U78" s="230">
        <v>2948</v>
      </c>
      <c r="V78" s="229">
        <v>70</v>
      </c>
      <c r="W78" s="230">
        <v>85</v>
      </c>
      <c r="X78" s="229">
        <f t="shared" si="22"/>
        <v>5969</v>
      </c>
      <c r="Y78" s="228">
        <f t="shared" si="23"/>
        <v>0.6647679678338081</v>
      </c>
    </row>
    <row r="79" spans="1:25" ht="19.5" customHeight="1">
      <c r="A79" s="235" t="s">
        <v>322</v>
      </c>
      <c r="B79" s="233">
        <v>914</v>
      </c>
      <c r="C79" s="230">
        <v>968</v>
      </c>
      <c r="D79" s="229">
        <v>9</v>
      </c>
      <c r="E79" s="230">
        <v>2</v>
      </c>
      <c r="F79" s="229">
        <f>SUM(B79:E79)</f>
        <v>1893</v>
      </c>
      <c r="G79" s="232">
        <f>F79/$F$9</f>
        <v>0.002602154853644254</v>
      </c>
      <c r="H79" s="233">
        <v>970</v>
      </c>
      <c r="I79" s="230">
        <v>935</v>
      </c>
      <c r="J79" s="229">
        <v>8</v>
      </c>
      <c r="K79" s="230">
        <v>9</v>
      </c>
      <c r="L79" s="229">
        <f>SUM(H79:K79)</f>
        <v>1922</v>
      </c>
      <c r="M79" s="234">
        <f>IF(ISERROR(F79/L79-1),"         /0",(F79/L79-1))</f>
        <v>-0.015088449531737824</v>
      </c>
      <c r="N79" s="233">
        <v>3113</v>
      </c>
      <c r="O79" s="230">
        <v>3304</v>
      </c>
      <c r="P79" s="229">
        <v>9</v>
      </c>
      <c r="Q79" s="230">
        <v>2</v>
      </c>
      <c r="R79" s="229">
        <f>SUM(N79:Q79)</f>
        <v>6428</v>
      </c>
      <c r="S79" s="232">
        <f>R79/$R$9</f>
        <v>0.0028703309677364616</v>
      </c>
      <c r="T79" s="231">
        <v>2950</v>
      </c>
      <c r="U79" s="230">
        <v>3070</v>
      </c>
      <c r="V79" s="229">
        <v>9</v>
      </c>
      <c r="W79" s="230">
        <v>10</v>
      </c>
      <c r="X79" s="229">
        <f>SUM(T79:W79)</f>
        <v>6039</v>
      </c>
      <c r="Y79" s="228">
        <f>IF(ISERROR(R79/X79-1),"         /0",(R79/X79-1))</f>
        <v>0.06441463818513005</v>
      </c>
    </row>
    <row r="80" spans="1:25" ht="19.5" customHeight="1">
      <c r="A80" s="235" t="s">
        <v>323</v>
      </c>
      <c r="B80" s="233">
        <v>551</v>
      </c>
      <c r="C80" s="230">
        <v>698</v>
      </c>
      <c r="D80" s="229">
        <v>0</v>
      </c>
      <c r="E80" s="230">
        <v>0</v>
      </c>
      <c r="F80" s="229">
        <f>SUM(B80:E80)</f>
        <v>1249</v>
      </c>
      <c r="G80" s="232">
        <f>F80/$F$9</f>
        <v>0.001716899847967075</v>
      </c>
      <c r="H80" s="233">
        <v>516</v>
      </c>
      <c r="I80" s="230">
        <v>717</v>
      </c>
      <c r="J80" s="229">
        <v>2</v>
      </c>
      <c r="K80" s="230"/>
      <c r="L80" s="229">
        <f>SUM(H80:K80)</f>
        <v>1235</v>
      </c>
      <c r="M80" s="234">
        <f>IF(ISERROR(F80/L80-1),"         /0",(F80/L80-1))</f>
        <v>0.011336032388663986</v>
      </c>
      <c r="N80" s="233">
        <v>1536</v>
      </c>
      <c r="O80" s="230">
        <v>2238</v>
      </c>
      <c r="P80" s="229"/>
      <c r="Q80" s="230"/>
      <c r="R80" s="229">
        <f>SUM(N80:Q80)</f>
        <v>3774</v>
      </c>
      <c r="S80" s="232">
        <f>R80/$R$9</f>
        <v>0.0016852254312752655</v>
      </c>
      <c r="T80" s="231">
        <v>1559</v>
      </c>
      <c r="U80" s="230">
        <v>2162</v>
      </c>
      <c r="V80" s="229">
        <v>2</v>
      </c>
      <c r="W80" s="230"/>
      <c r="X80" s="229">
        <f>SUM(T80:W80)</f>
        <v>3723</v>
      </c>
      <c r="Y80" s="228">
        <f>IF(ISERROR(R80/X80-1),"         /0",(R80/X80-1))</f>
        <v>0.013698630136986356</v>
      </c>
    </row>
    <row r="81" spans="1:25" ht="19.5" customHeight="1">
      <c r="A81" s="235" t="s">
        <v>324</v>
      </c>
      <c r="B81" s="233">
        <v>301</v>
      </c>
      <c r="C81" s="230">
        <v>348</v>
      </c>
      <c r="D81" s="229">
        <v>0</v>
      </c>
      <c r="E81" s="230">
        <v>0</v>
      </c>
      <c r="F81" s="229">
        <f t="shared" si="16"/>
        <v>649</v>
      </c>
      <c r="G81" s="232">
        <f t="shared" si="17"/>
        <v>0.0008921281035473433</v>
      </c>
      <c r="H81" s="233">
        <v>236</v>
      </c>
      <c r="I81" s="230">
        <v>192</v>
      </c>
      <c r="J81" s="229">
        <v>4</v>
      </c>
      <c r="K81" s="230">
        <v>17</v>
      </c>
      <c r="L81" s="229">
        <f t="shared" si="18"/>
        <v>449</v>
      </c>
      <c r="M81" s="234">
        <f t="shared" si="19"/>
        <v>0.44543429844098004</v>
      </c>
      <c r="N81" s="233">
        <v>1300</v>
      </c>
      <c r="O81" s="230">
        <v>1127</v>
      </c>
      <c r="P81" s="229"/>
      <c r="Q81" s="230"/>
      <c r="R81" s="229">
        <f t="shared" si="20"/>
        <v>2427</v>
      </c>
      <c r="S81" s="232">
        <f t="shared" si="21"/>
        <v>0.0010837419506372734</v>
      </c>
      <c r="T81" s="231">
        <v>895</v>
      </c>
      <c r="U81" s="230">
        <v>646</v>
      </c>
      <c r="V81" s="229">
        <v>4</v>
      </c>
      <c r="W81" s="230">
        <v>17</v>
      </c>
      <c r="X81" s="229">
        <f t="shared" si="22"/>
        <v>1562</v>
      </c>
      <c r="Y81" s="228">
        <f t="shared" si="23"/>
        <v>0.5537772087067863</v>
      </c>
    </row>
    <row r="82" spans="1:25" ht="19.5" customHeight="1" thickBot="1">
      <c r="A82" s="235" t="s">
        <v>261</v>
      </c>
      <c r="B82" s="233">
        <v>1868</v>
      </c>
      <c r="C82" s="230">
        <v>1601</v>
      </c>
      <c r="D82" s="229">
        <v>1</v>
      </c>
      <c r="E82" s="230">
        <v>0</v>
      </c>
      <c r="F82" s="229">
        <f>SUM(B82:E82)</f>
        <v>3470</v>
      </c>
      <c r="G82" s="232">
        <f>F82/$F$9</f>
        <v>0.004769929921894116</v>
      </c>
      <c r="H82" s="233">
        <v>2068</v>
      </c>
      <c r="I82" s="230">
        <v>1741</v>
      </c>
      <c r="J82" s="229">
        <v>42</v>
      </c>
      <c r="K82" s="230">
        <v>17</v>
      </c>
      <c r="L82" s="229">
        <f>SUM(H82:K82)</f>
        <v>3868</v>
      </c>
      <c r="M82" s="234">
        <f>IF(ISERROR(F82/L82-1),"         /0",(F82/L82-1))</f>
        <v>-0.10289555325749744</v>
      </c>
      <c r="N82" s="233">
        <v>6502</v>
      </c>
      <c r="O82" s="230">
        <v>5150</v>
      </c>
      <c r="P82" s="229">
        <v>8</v>
      </c>
      <c r="Q82" s="230">
        <v>0</v>
      </c>
      <c r="R82" s="229">
        <f>SUM(N82:Q82)</f>
        <v>11660</v>
      </c>
      <c r="S82" s="232">
        <f>R82/$R$9</f>
        <v>0.005206605333510757</v>
      </c>
      <c r="T82" s="231">
        <v>7242</v>
      </c>
      <c r="U82" s="230">
        <v>5044</v>
      </c>
      <c r="V82" s="229">
        <v>56</v>
      </c>
      <c r="W82" s="230">
        <v>28</v>
      </c>
      <c r="X82" s="229">
        <f t="shared" si="22"/>
        <v>12370</v>
      </c>
      <c r="Y82" s="228">
        <f>IF(ISERROR(R82/X82-1),"         /0",(R82/X82-1))</f>
        <v>-0.05739692805173813</v>
      </c>
    </row>
    <row r="83" spans="1:25" s="220" customFormat="1" ht="19.5" customHeight="1" thickBot="1">
      <c r="A83" s="227" t="s">
        <v>56</v>
      </c>
      <c r="B83" s="224">
        <v>1208</v>
      </c>
      <c r="C83" s="223">
        <v>289</v>
      </c>
      <c r="D83" s="222">
        <v>14</v>
      </c>
      <c r="E83" s="223">
        <v>16</v>
      </c>
      <c r="F83" s="222">
        <f>SUM(B83:E83)</f>
        <v>1527</v>
      </c>
      <c r="G83" s="225">
        <f>F83/$F$9</f>
        <v>0.0020990440895482174</v>
      </c>
      <c r="H83" s="224">
        <v>1093</v>
      </c>
      <c r="I83" s="223">
        <v>179</v>
      </c>
      <c r="J83" s="222"/>
      <c r="K83" s="223"/>
      <c r="L83" s="222">
        <f>SUM(H83:K83)</f>
        <v>1272</v>
      </c>
      <c r="M83" s="226">
        <f>IF(ISERROR(F83/L83-1),"         /0",(F83/L83-1))</f>
        <v>0.20047169811320753</v>
      </c>
      <c r="N83" s="224">
        <v>4751</v>
      </c>
      <c r="O83" s="223">
        <v>989</v>
      </c>
      <c r="P83" s="222">
        <v>14</v>
      </c>
      <c r="Q83" s="223">
        <v>19</v>
      </c>
      <c r="R83" s="222">
        <f>SUM(N83:Q83)</f>
        <v>5773</v>
      </c>
      <c r="S83" s="225">
        <f>R83/$R$9</f>
        <v>0.002577850136394305</v>
      </c>
      <c r="T83" s="224">
        <v>3898</v>
      </c>
      <c r="U83" s="223">
        <v>682</v>
      </c>
      <c r="V83" s="222">
        <v>6</v>
      </c>
      <c r="W83" s="223">
        <v>1</v>
      </c>
      <c r="X83" s="222">
        <f>SUM(T83:W83)</f>
        <v>4587</v>
      </c>
      <c r="Y83" s="221">
        <f>IF(ISERROR(R83/X83-1),"         /0",(R83/X83-1))</f>
        <v>0.2585567909308917</v>
      </c>
    </row>
    <row r="84" ht="15" thickTop="1">
      <c r="A84" s="94" t="s">
        <v>43</v>
      </c>
    </row>
    <row r="85" ht="14.25">
      <c r="A85" s="94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4:Y65536 M84:M65536 Y3 M3 M5:M8 Y5:Y8">
    <cfRule type="cellIs" priority="1" dxfId="91" operator="lessThan" stopIfTrue="1">
      <formula>0</formula>
    </cfRule>
  </conditionalFormatting>
  <conditionalFormatting sqref="Y9:Y83 M9:M83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19.7109375" style="128" customWidth="1"/>
    <col min="2" max="2" width="9.28125" style="128" customWidth="1"/>
    <col min="3" max="3" width="10.7109375" style="128" customWidth="1"/>
    <col min="4" max="4" width="8.00390625" style="128" customWidth="1"/>
    <col min="5" max="5" width="10.8515625" style="128" customWidth="1"/>
    <col min="6" max="6" width="11.140625" style="128" customWidth="1"/>
    <col min="7" max="7" width="10.00390625" style="128" customWidth="1"/>
    <col min="8" max="8" width="10.28125" style="128" customWidth="1"/>
    <col min="9" max="9" width="10.8515625" style="128" customWidth="1"/>
    <col min="10" max="10" width="8.7109375" style="128" customWidth="1"/>
    <col min="11" max="11" width="9.7109375" style="128" customWidth="1"/>
    <col min="12" max="12" width="11.00390625" style="128" customWidth="1"/>
    <col min="13" max="13" width="10.7109375" style="128" customWidth="1"/>
    <col min="14" max="14" width="12.28125" style="128" customWidth="1"/>
    <col min="15" max="15" width="11.140625" style="128" customWidth="1"/>
    <col min="16" max="16" width="10.00390625" style="128" customWidth="1"/>
    <col min="17" max="17" width="10.8515625" style="128" customWidth="1"/>
    <col min="18" max="18" width="12.28125" style="128" customWidth="1"/>
    <col min="19" max="19" width="11.28125" style="128" customWidth="1"/>
    <col min="20" max="21" width="12.28125" style="128" customWidth="1"/>
    <col min="22" max="22" width="10.8515625" style="128" customWidth="1"/>
    <col min="23" max="23" width="11.00390625" style="128" customWidth="1"/>
    <col min="24" max="24" width="12.7109375" style="128" customWidth="1"/>
    <col min="25" max="25" width="9.851562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66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65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7.25" customHeight="1" thickBot="1" thickTop="1">
      <c r="A5" s="582" t="s">
        <v>64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583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15" thickBot="1">
      <c r="A8" s="585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157" customFormat="1" ht="18" customHeight="1" thickBot="1" thickTop="1">
      <c r="A9" s="308" t="s">
        <v>24</v>
      </c>
      <c r="B9" s="305">
        <f>B10+B14+B25+B32+B42+B46</f>
        <v>375041</v>
      </c>
      <c r="C9" s="304">
        <f>C10+C14+C25+C32+C42+C46</f>
        <v>344515</v>
      </c>
      <c r="D9" s="303">
        <f>D10+D14+D25+D32+D42+D46</f>
        <v>5138</v>
      </c>
      <c r="E9" s="302">
        <f>E10+E14+E25+E32+E42+E46</f>
        <v>2780</v>
      </c>
      <c r="F9" s="301">
        <f aca="true" t="shared" si="0" ref="F9:F46">SUM(B9:E9)</f>
        <v>727474</v>
      </c>
      <c r="G9" s="306">
        <f aca="true" t="shared" si="1" ref="G9:G46">F9/$F$9</f>
        <v>1</v>
      </c>
      <c r="H9" s="305">
        <f>H10+H14+H25+H32+H42+H46</f>
        <v>354569</v>
      </c>
      <c r="I9" s="304">
        <f>I10+I14+I25+I32+I42+I46</f>
        <v>311654</v>
      </c>
      <c r="J9" s="303">
        <f>J10+J14+J25+J32+J42+J46</f>
        <v>4832</v>
      </c>
      <c r="K9" s="302">
        <f>K10+K14+K25+K32+K42+K46</f>
        <v>4593</v>
      </c>
      <c r="L9" s="301">
        <f aca="true" t="shared" si="2" ref="L9:L46">SUM(H9:K9)</f>
        <v>675648</v>
      </c>
      <c r="M9" s="307">
        <f aca="true" t="shared" si="3" ref="M9:M46">IF(ISERROR(F9/L9-1),"         /0",(F9/L9-1))</f>
        <v>0.07670562186227148</v>
      </c>
      <c r="N9" s="305">
        <f>N10+N14+N25+N32+N42+N46</f>
        <v>1130139</v>
      </c>
      <c r="O9" s="304">
        <f>O10+O14+O25+O32+O42+O46</f>
        <v>1084941</v>
      </c>
      <c r="P9" s="303">
        <f>P10+P14+P25+P32+P42+P46</f>
        <v>13364</v>
      </c>
      <c r="Q9" s="302">
        <f>Q10+Q14+Q25+Q32+Q42+Q46</f>
        <v>11019</v>
      </c>
      <c r="R9" s="301">
        <f aca="true" t="shared" si="4" ref="R9:R46">SUM(N9:Q9)</f>
        <v>2239463</v>
      </c>
      <c r="S9" s="306">
        <f aca="true" t="shared" si="5" ref="S9:S46">R9/$R$9</f>
        <v>1</v>
      </c>
      <c r="T9" s="305">
        <f>T10+T14+T25+T32+T42+T46</f>
        <v>1045454</v>
      </c>
      <c r="U9" s="304">
        <f>U10+U14+U25+U32+U42+U46</f>
        <v>977280</v>
      </c>
      <c r="V9" s="303">
        <f>V10+V14+V25+V32+V42+V46</f>
        <v>14193</v>
      </c>
      <c r="W9" s="302">
        <f>W10+W14+W25+W32+W42+W46</f>
        <v>14745</v>
      </c>
      <c r="X9" s="301">
        <f aca="true" t="shared" si="6" ref="X9:X46">SUM(T9:W9)</f>
        <v>2051672</v>
      </c>
      <c r="Y9" s="300">
        <f>IF(ISERROR(R9/X9-1),"         /0",(R9/X9-1))</f>
        <v>0.09153071251155165</v>
      </c>
    </row>
    <row r="10" spans="1:25" s="283" customFormat="1" ht="19.5" customHeight="1">
      <c r="A10" s="292" t="s">
        <v>61</v>
      </c>
      <c r="B10" s="289">
        <f>SUM(B11:B13)</f>
        <v>117256</v>
      </c>
      <c r="C10" s="288">
        <f>SUM(C11:C13)</f>
        <v>109350</v>
      </c>
      <c r="D10" s="287">
        <f>SUM(D11:D13)</f>
        <v>1667</v>
      </c>
      <c r="E10" s="286">
        <f>SUM(E11:E13)</f>
        <v>2</v>
      </c>
      <c r="F10" s="285">
        <f t="shared" si="0"/>
        <v>228275</v>
      </c>
      <c r="G10" s="290">
        <f t="shared" si="1"/>
        <v>0.31379128326235717</v>
      </c>
      <c r="H10" s="289">
        <f>SUM(H11:H13)</f>
        <v>114642</v>
      </c>
      <c r="I10" s="288">
        <f>SUM(I11:I13)</f>
        <v>100739</v>
      </c>
      <c r="J10" s="287">
        <f>SUM(J11:J13)</f>
        <v>171</v>
      </c>
      <c r="K10" s="286">
        <f>SUM(K11:K13)</f>
        <v>208</v>
      </c>
      <c r="L10" s="285">
        <f t="shared" si="2"/>
        <v>215760</v>
      </c>
      <c r="M10" s="291">
        <f t="shared" si="3"/>
        <v>0.058004263997033734</v>
      </c>
      <c r="N10" s="289">
        <f>SUM(N11:N13)</f>
        <v>347420</v>
      </c>
      <c r="O10" s="288">
        <f>SUM(O11:O13)</f>
        <v>347278</v>
      </c>
      <c r="P10" s="287">
        <f>SUM(P11:P13)</f>
        <v>1803</v>
      </c>
      <c r="Q10" s="286">
        <f>SUM(Q11:Q13)</f>
        <v>251</v>
      </c>
      <c r="R10" s="285">
        <f t="shared" si="4"/>
        <v>696752</v>
      </c>
      <c r="S10" s="290">
        <f t="shared" si="5"/>
        <v>0.3111245865638325</v>
      </c>
      <c r="T10" s="289">
        <f>SUM(T11:T13)</f>
        <v>324278</v>
      </c>
      <c r="U10" s="288">
        <f>SUM(U11:U13)</f>
        <v>311442</v>
      </c>
      <c r="V10" s="287">
        <f>SUM(V11:V13)</f>
        <v>391</v>
      </c>
      <c r="W10" s="286">
        <f>SUM(W11:W13)</f>
        <v>365</v>
      </c>
      <c r="X10" s="285">
        <f t="shared" si="6"/>
        <v>636476</v>
      </c>
      <c r="Y10" s="390">
        <f aca="true" t="shared" si="7" ref="Y10:Y46">IF(ISERROR(R10/X10-1),"         /0",IF(R10/X10&gt;5,"  *  ",(R10/X10-1)))</f>
        <v>0.094702706779203</v>
      </c>
    </row>
    <row r="11" spans="1:25" ht="19.5" customHeight="1">
      <c r="A11" s="235" t="s">
        <v>325</v>
      </c>
      <c r="B11" s="233">
        <v>112574</v>
      </c>
      <c r="C11" s="230">
        <v>105944</v>
      </c>
      <c r="D11" s="229">
        <v>1667</v>
      </c>
      <c r="E11" s="281">
        <v>2</v>
      </c>
      <c r="F11" s="280">
        <f t="shared" si="0"/>
        <v>220187</v>
      </c>
      <c r="G11" s="232">
        <f t="shared" si="1"/>
        <v>0.3026733601475792</v>
      </c>
      <c r="H11" s="233">
        <v>110076</v>
      </c>
      <c r="I11" s="230">
        <v>98191</v>
      </c>
      <c r="J11" s="229">
        <v>171</v>
      </c>
      <c r="K11" s="281">
        <v>208</v>
      </c>
      <c r="L11" s="280">
        <f t="shared" si="2"/>
        <v>208646</v>
      </c>
      <c r="M11" s="282">
        <f t="shared" si="3"/>
        <v>0.055313785071364974</v>
      </c>
      <c r="N11" s="233">
        <v>331176</v>
      </c>
      <c r="O11" s="230">
        <v>335992</v>
      </c>
      <c r="P11" s="229">
        <v>1803</v>
      </c>
      <c r="Q11" s="281">
        <v>251</v>
      </c>
      <c r="R11" s="280">
        <f t="shared" si="4"/>
        <v>669222</v>
      </c>
      <c r="S11" s="232">
        <f t="shared" si="5"/>
        <v>0.2988314609350545</v>
      </c>
      <c r="T11" s="231">
        <v>310834</v>
      </c>
      <c r="U11" s="230">
        <v>303535</v>
      </c>
      <c r="V11" s="229">
        <v>389</v>
      </c>
      <c r="W11" s="281">
        <v>365</v>
      </c>
      <c r="X11" s="280">
        <f t="shared" si="6"/>
        <v>615123</v>
      </c>
      <c r="Y11" s="228">
        <f t="shared" si="7"/>
        <v>0.08794826400573541</v>
      </c>
    </row>
    <row r="12" spans="1:25" ht="19.5" customHeight="1">
      <c r="A12" s="235" t="s">
        <v>326</v>
      </c>
      <c r="B12" s="233">
        <v>3876</v>
      </c>
      <c r="C12" s="230">
        <v>2560</v>
      </c>
      <c r="D12" s="229">
        <v>0</v>
      </c>
      <c r="E12" s="281">
        <v>0</v>
      </c>
      <c r="F12" s="280">
        <f t="shared" si="0"/>
        <v>6436</v>
      </c>
      <c r="G12" s="232">
        <f t="shared" si="1"/>
        <v>0.008847051578475656</v>
      </c>
      <c r="H12" s="233">
        <v>4314</v>
      </c>
      <c r="I12" s="230">
        <v>2505</v>
      </c>
      <c r="J12" s="229"/>
      <c r="K12" s="281"/>
      <c r="L12" s="280">
        <f t="shared" si="2"/>
        <v>6819</v>
      </c>
      <c r="M12" s="282">
        <f t="shared" si="3"/>
        <v>-0.056166593342132254</v>
      </c>
      <c r="N12" s="233">
        <v>13355</v>
      </c>
      <c r="O12" s="230">
        <v>8422</v>
      </c>
      <c r="P12" s="229"/>
      <c r="Q12" s="281"/>
      <c r="R12" s="280">
        <f t="shared" si="4"/>
        <v>21777</v>
      </c>
      <c r="S12" s="232">
        <f t="shared" si="5"/>
        <v>0.00972420620479106</v>
      </c>
      <c r="T12" s="231">
        <v>12614</v>
      </c>
      <c r="U12" s="230">
        <v>7740</v>
      </c>
      <c r="V12" s="229">
        <v>2</v>
      </c>
      <c r="W12" s="281"/>
      <c r="X12" s="280">
        <f t="shared" si="6"/>
        <v>20356</v>
      </c>
      <c r="Y12" s="228">
        <f t="shared" si="7"/>
        <v>0.06980742778541948</v>
      </c>
    </row>
    <row r="13" spans="1:25" ht="19.5" customHeight="1" thickBot="1">
      <c r="A13" s="258" t="s">
        <v>327</v>
      </c>
      <c r="B13" s="255">
        <v>806</v>
      </c>
      <c r="C13" s="254">
        <v>846</v>
      </c>
      <c r="D13" s="253">
        <v>0</v>
      </c>
      <c r="E13" s="297">
        <v>0</v>
      </c>
      <c r="F13" s="296">
        <f t="shared" si="0"/>
        <v>1652</v>
      </c>
      <c r="G13" s="256">
        <f t="shared" si="1"/>
        <v>0.0022708715363023283</v>
      </c>
      <c r="H13" s="255">
        <v>252</v>
      </c>
      <c r="I13" s="254">
        <v>43</v>
      </c>
      <c r="J13" s="253">
        <v>0</v>
      </c>
      <c r="K13" s="297"/>
      <c r="L13" s="296">
        <f t="shared" si="2"/>
        <v>295</v>
      </c>
      <c r="M13" s="299">
        <f t="shared" si="3"/>
        <v>4.6</v>
      </c>
      <c r="N13" s="255">
        <v>2889</v>
      </c>
      <c r="O13" s="254">
        <v>2864</v>
      </c>
      <c r="P13" s="253"/>
      <c r="Q13" s="297"/>
      <c r="R13" s="296">
        <f t="shared" si="4"/>
        <v>5753</v>
      </c>
      <c r="S13" s="256">
        <f t="shared" si="5"/>
        <v>0.0025689194239869114</v>
      </c>
      <c r="T13" s="298">
        <v>830</v>
      </c>
      <c r="U13" s="254">
        <v>167</v>
      </c>
      <c r="V13" s="253">
        <v>0</v>
      </c>
      <c r="W13" s="297"/>
      <c r="X13" s="296">
        <f t="shared" si="6"/>
        <v>997</v>
      </c>
      <c r="Y13" s="252" t="str">
        <f t="shared" si="7"/>
        <v>  *  </v>
      </c>
    </row>
    <row r="14" spans="1:25" s="283" customFormat="1" ht="19.5" customHeight="1">
      <c r="A14" s="292" t="s">
        <v>60</v>
      </c>
      <c r="B14" s="289">
        <f>SUM(B15:B24)</f>
        <v>108144</v>
      </c>
      <c r="C14" s="288">
        <f>SUM(C15:C24)</f>
        <v>104573</v>
      </c>
      <c r="D14" s="287">
        <f>SUM(D15:D24)</f>
        <v>106</v>
      </c>
      <c r="E14" s="286">
        <f>SUM(E15:E24)</f>
        <v>81</v>
      </c>
      <c r="F14" s="285">
        <f t="shared" si="0"/>
        <v>212904</v>
      </c>
      <c r="G14" s="290">
        <f t="shared" si="1"/>
        <v>0.29266200578989765</v>
      </c>
      <c r="H14" s="289">
        <f>SUM(H15:H24)</f>
        <v>106244</v>
      </c>
      <c r="I14" s="288">
        <f>SUM(I15:I24)</f>
        <v>94501</v>
      </c>
      <c r="J14" s="287">
        <f>SUM(J15:J24)</f>
        <v>224</v>
      </c>
      <c r="K14" s="286">
        <f>SUM(K15:K24)</f>
        <v>142</v>
      </c>
      <c r="L14" s="285">
        <f t="shared" si="2"/>
        <v>201111</v>
      </c>
      <c r="M14" s="291">
        <f t="shared" si="3"/>
        <v>0.05863925891671773</v>
      </c>
      <c r="N14" s="289">
        <f>SUM(N15:N24)</f>
        <v>320445</v>
      </c>
      <c r="O14" s="288">
        <f>SUM(O15:O24)</f>
        <v>318274</v>
      </c>
      <c r="P14" s="287">
        <f>SUM(P15:P24)</f>
        <v>176</v>
      </c>
      <c r="Q14" s="286">
        <f>SUM(Q15:Q24)</f>
        <v>105</v>
      </c>
      <c r="R14" s="285">
        <f t="shared" si="4"/>
        <v>639000</v>
      </c>
      <c r="S14" s="290">
        <f t="shared" si="5"/>
        <v>0.2853362614162413</v>
      </c>
      <c r="T14" s="289">
        <f>SUM(T15:T24)</f>
        <v>312946</v>
      </c>
      <c r="U14" s="288">
        <f>SUM(U15:U24)</f>
        <v>296863</v>
      </c>
      <c r="V14" s="287">
        <f>SUM(V15:V24)</f>
        <v>401</v>
      </c>
      <c r="W14" s="286">
        <f>SUM(W15:W24)</f>
        <v>278</v>
      </c>
      <c r="X14" s="285">
        <f t="shared" si="6"/>
        <v>610488</v>
      </c>
      <c r="Y14" s="284">
        <f t="shared" si="7"/>
        <v>0.046703620709989346</v>
      </c>
    </row>
    <row r="15" spans="1:25" ht="19.5" customHeight="1">
      <c r="A15" s="250" t="s">
        <v>328</v>
      </c>
      <c r="B15" s="247">
        <v>29048</v>
      </c>
      <c r="C15" s="245">
        <v>29954</v>
      </c>
      <c r="D15" s="246">
        <v>2</v>
      </c>
      <c r="E15" s="293">
        <v>4</v>
      </c>
      <c r="F15" s="294">
        <f t="shared" si="0"/>
        <v>59008</v>
      </c>
      <c r="G15" s="248">
        <f t="shared" si="1"/>
        <v>0.08111355182453256</v>
      </c>
      <c r="H15" s="247">
        <v>28068</v>
      </c>
      <c r="I15" s="245">
        <v>25311</v>
      </c>
      <c r="J15" s="246">
        <v>5</v>
      </c>
      <c r="K15" s="293">
        <v>6</v>
      </c>
      <c r="L15" s="294">
        <f t="shared" si="2"/>
        <v>53390</v>
      </c>
      <c r="M15" s="295">
        <f t="shared" si="3"/>
        <v>0.10522569769619783</v>
      </c>
      <c r="N15" s="247">
        <v>83142</v>
      </c>
      <c r="O15" s="245">
        <v>84569</v>
      </c>
      <c r="P15" s="246">
        <v>12</v>
      </c>
      <c r="Q15" s="293">
        <v>16</v>
      </c>
      <c r="R15" s="294">
        <f t="shared" si="4"/>
        <v>167739</v>
      </c>
      <c r="S15" s="248">
        <f t="shared" si="5"/>
        <v>0.0749014384251939</v>
      </c>
      <c r="T15" s="251">
        <v>80752</v>
      </c>
      <c r="U15" s="245">
        <v>77727</v>
      </c>
      <c r="V15" s="246">
        <v>16</v>
      </c>
      <c r="W15" s="293">
        <v>9</v>
      </c>
      <c r="X15" s="294">
        <f t="shared" si="6"/>
        <v>158504</v>
      </c>
      <c r="Y15" s="244">
        <f t="shared" si="7"/>
        <v>0.05826351385453998</v>
      </c>
    </row>
    <row r="16" spans="1:25" ht="19.5" customHeight="1">
      <c r="A16" s="250" t="s">
        <v>329</v>
      </c>
      <c r="B16" s="247">
        <v>26335</v>
      </c>
      <c r="C16" s="245">
        <v>24296</v>
      </c>
      <c r="D16" s="246">
        <v>16</v>
      </c>
      <c r="E16" s="293">
        <v>0</v>
      </c>
      <c r="F16" s="294">
        <f t="shared" si="0"/>
        <v>50647</v>
      </c>
      <c r="G16" s="248">
        <f t="shared" si="1"/>
        <v>0.0696203575660436</v>
      </c>
      <c r="H16" s="247">
        <v>21522</v>
      </c>
      <c r="I16" s="245">
        <v>18089</v>
      </c>
      <c r="J16" s="246">
        <v>62</v>
      </c>
      <c r="K16" s="293">
        <v>2</v>
      </c>
      <c r="L16" s="294">
        <f t="shared" si="2"/>
        <v>39675</v>
      </c>
      <c r="M16" s="295">
        <f t="shared" si="3"/>
        <v>0.27654694391934465</v>
      </c>
      <c r="N16" s="247">
        <v>72832</v>
      </c>
      <c r="O16" s="245">
        <v>72279</v>
      </c>
      <c r="P16" s="246">
        <v>20</v>
      </c>
      <c r="Q16" s="293">
        <v>3</v>
      </c>
      <c r="R16" s="294">
        <f t="shared" si="4"/>
        <v>145134</v>
      </c>
      <c r="S16" s="248">
        <f t="shared" si="5"/>
        <v>0.06480750072673672</v>
      </c>
      <c r="T16" s="251">
        <v>63199</v>
      </c>
      <c r="U16" s="245">
        <v>58401</v>
      </c>
      <c r="V16" s="246">
        <v>76</v>
      </c>
      <c r="W16" s="293">
        <v>2</v>
      </c>
      <c r="X16" s="294">
        <f t="shared" si="6"/>
        <v>121678</v>
      </c>
      <c r="Y16" s="244">
        <f t="shared" si="7"/>
        <v>0.19277108433734935</v>
      </c>
    </row>
    <row r="17" spans="1:25" ht="19.5" customHeight="1">
      <c r="A17" s="250" t="s">
        <v>330</v>
      </c>
      <c r="B17" s="247">
        <v>15716</v>
      </c>
      <c r="C17" s="245">
        <v>15259</v>
      </c>
      <c r="D17" s="246">
        <v>4</v>
      </c>
      <c r="E17" s="293">
        <v>77</v>
      </c>
      <c r="F17" s="294">
        <f t="shared" si="0"/>
        <v>31056</v>
      </c>
      <c r="G17" s="248">
        <f t="shared" si="1"/>
        <v>0.04269018549116532</v>
      </c>
      <c r="H17" s="247">
        <v>12867</v>
      </c>
      <c r="I17" s="245">
        <v>11638</v>
      </c>
      <c r="J17" s="246">
        <v>29</v>
      </c>
      <c r="K17" s="293">
        <v>11</v>
      </c>
      <c r="L17" s="294">
        <f t="shared" si="2"/>
        <v>24545</v>
      </c>
      <c r="M17" s="295">
        <f t="shared" si="3"/>
        <v>0.2652678753310247</v>
      </c>
      <c r="N17" s="247">
        <v>44825</v>
      </c>
      <c r="O17" s="245">
        <v>42238</v>
      </c>
      <c r="P17" s="246">
        <v>41</v>
      </c>
      <c r="Q17" s="293">
        <v>77</v>
      </c>
      <c r="R17" s="294">
        <f t="shared" si="4"/>
        <v>87181</v>
      </c>
      <c r="S17" s="248">
        <f t="shared" si="5"/>
        <v>0.03892942191945122</v>
      </c>
      <c r="T17" s="251">
        <v>37373</v>
      </c>
      <c r="U17" s="245">
        <v>35616</v>
      </c>
      <c r="V17" s="246">
        <v>43</v>
      </c>
      <c r="W17" s="293">
        <v>16</v>
      </c>
      <c r="X17" s="294">
        <f t="shared" si="6"/>
        <v>73048</v>
      </c>
      <c r="Y17" s="244">
        <f t="shared" si="7"/>
        <v>0.19347552294381787</v>
      </c>
    </row>
    <row r="18" spans="1:25" ht="19.5" customHeight="1">
      <c r="A18" s="250" t="s">
        <v>331</v>
      </c>
      <c r="B18" s="247">
        <v>13376</v>
      </c>
      <c r="C18" s="245">
        <v>11876</v>
      </c>
      <c r="D18" s="246">
        <v>0</v>
      </c>
      <c r="E18" s="293">
        <v>0</v>
      </c>
      <c r="F18" s="294">
        <f>SUM(B18:E18)</f>
        <v>25252</v>
      </c>
      <c r="G18" s="248">
        <f>F18/$F$9</f>
        <v>0.034711893483478445</v>
      </c>
      <c r="H18" s="247">
        <v>13334</v>
      </c>
      <c r="I18" s="245">
        <v>11156</v>
      </c>
      <c r="J18" s="246">
        <v>18</v>
      </c>
      <c r="K18" s="293">
        <v>5</v>
      </c>
      <c r="L18" s="294">
        <f>SUM(H18:K18)</f>
        <v>24513</v>
      </c>
      <c r="M18" s="295">
        <f>IF(ISERROR(F18/L18-1),"         /0",(F18/L18-1))</f>
        <v>0.03014726879614904</v>
      </c>
      <c r="N18" s="247">
        <v>38700</v>
      </c>
      <c r="O18" s="245">
        <v>35834</v>
      </c>
      <c r="P18" s="246">
        <v>4</v>
      </c>
      <c r="Q18" s="293">
        <v>2</v>
      </c>
      <c r="R18" s="294">
        <f>SUM(N18:Q18)</f>
        <v>74540</v>
      </c>
      <c r="S18" s="248">
        <f>R18/$R$9</f>
        <v>0.033284765142357786</v>
      </c>
      <c r="T18" s="251">
        <v>38258</v>
      </c>
      <c r="U18" s="245">
        <v>35722</v>
      </c>
      <c r="V18" s="246">
        <v>25</v>
      </c>
      <c r="W18" s="293">
        <v>8</v>
      </c>
      <c r="X18" s="294">
        <f>SUM(T18:W18)</f>
        <v>74013</v>
      </c>
      <c r="Y18" s="244">
        <f>IF(ISERROR(R18/X18-1),"         /0",IF(R18/X18&gt;5,"  *  ",(R18/X18-1)))</f>
        <v>0.007120370745679727</v>
      </c>
    </row>
    <row r="19" spans="1:25" ht="19.5" customHeight="1">
      <c r="A19" s="250" t="s">
        <v>332</v>
      </c>
      <c r="B19" s="247">
        <v>10872</v>
      </c>
      <c r="C19" s="245">
        <v>10520</v>
      </c>
      <c r="D19" s="246">
        <v>1</v>
      </c>
      <c r="E19" s="293">
        <v>0</v>
      </c>
      <c r="F19" s="294">
        <f>SUM(B19:E19)</f>
        <v>21393</v>
      </c>
      <c r="G19" s="248">
        <f>F19/$F$9</f>
        <v>0.02940723654728554</v>
      </c>
      <c r="H19" s="247">
        <v>11505</v>
      </c>
      <c r="I19" s="245">
        <v>10143</v>
      </c>
      <c r="J19" s="246">
        <v>3</v>
      </c>
      <c r="K19" s="293">
        <v>2</v>
      </c>
      <c r="L19" s="294">
        <f>SUM(H19:K19)</f>
        <v>21653</v>
      </c>
      <c r="M19" s="295">
        <f>IF(ISERROR(F19/L19-1),"         /0",(F19/L19-1))</f>
        <v>-0.012007574008220612</v>
      </c>
      <c r="N19" s="247">
        <v>29976</v>
      </c>
      <c r="O19" s="245">
        <v>31167</v>
      </c>
      <c r="P19" s="246">
        <v>6</v>
      </c>
      <c r="Q19" s="293">
        <v>0</v>
      </c>
      <c r="R19" s="294">
        <f>SUM(N19:Q19)</f>
        <v>61149</v>
      </c>
      <c r="S19" s="248">
        <f>R19/$R$9</f>
        <v>0.027305206649987073</v>
      </c>
      <c r="T19" s="251">
        <v>32219</v>
      </c>
      <c r="U19" s="245">
        <v>31190</v>
      </c>
      <c r="V19" s="246">
        <v>9</v>
      </c>
      <c r="W19" s="293">
        <v>5</v>
      </c>
      <c r="X19" s="294">
        <f>SUM(T19:W19)</f>
        <v>63423</v>
      </c>
      <c r="Y19" s="244">
        <f>IF(ISERROR(R19/X19-1),"         /0",IF(R19/X19&gt;5,"  *  ",(R19/X19-1)))</f>
        <v>-0.035854500733172534</v>
      </c>
    </row>
    <row r="20" spans="1:25" ht="19.5" customHeight="1">
      <c r="A20" s="250" t="s">
        <v>333</v>
      </c>
      <c r="B20" s="247">
        <v>10455</v>
      </c>
      <c r="C20" s="245">
        <v>9972</v>
      </c>
      <c r="D20" s="246">
        <v>75</v>
      </c>
      <c r="E20" s="293">
        <v>0</v>
      </c>
      <c r="F20" s="294">
        <f>SUM(B20:E20)</f>
        <v>20502</v>
      </c>
      <c r="G20" s="248">
        <f>F20/$F$9</f>
        <v>0.028182450506822238</v>
      </c>
      <c r="H20" s="247">
        <v>16906</v>
      </c>
      <c r="I20" s="245">
        <v>16099</v>
      </c>
      <c r="J20" s="246">
        <v>99</v>
      </c>
      <c r="K20" s="293">
        <v>110</v>
      </c>
      <c r="L20" s="294">
        <f>SUM(H20:K20)</f>
        <v>33214</v>
      </c>
      <c r="M20" s="295">
        <f>IF(ISERROR(F20/L20-1),"         /0",(F20/L20-1))</f>
        <v>-0.38273017402300236</v>
      </c>
      <c r="N20" s="247">
        <v>44147</v>
      </c>
      <c r="O20" s="245">
        <v>44521</v>
      </c>
      <c r="P20" s="246">
        <v>75</v>
      </c>
      <c r="Q20" s="293">
        <v>0</v>
      </c>
      <c r="R20" s="294">
        <f>SUM(N20:Q20)</f>
        <v>88743</v>
      </c>
      <c r="S20" s="248">
        <f>R20/$R$9</f>
        <v>0.0396269105584687</v>
      </c>
      <c r="T20" s="251">
        <v>54364</v>
      </c>
      <c r="U20" s="245">
        <v>51274</v>
      </c>
      <c r="V20" s="246">
        <v>218</v>
      </c>
      <c r="W20" s="293">
        <v>232</v>
      </c>
      <c r="X20" s="294">
        <f>SUM(T20:W20)</f>
        <v>106088</v>
      </c>
      <c r="Y20" s="244">
        <f>IF(ISERROR(R20/X20-1),"         /0",IF(R20/X20&gt;5,"  *  ",(R20/X20-1)))</f>
        <v>-0.16349634265892465</v>
      </c>
    </row>
    <row r="21" spans="1:25" ht="19.5" customHeight="1">
      <c r="A21" s="250" t="s">
        <v>334</v>
      </c>
      <c r="B21" s="247">
        <v>1552</v>
      </c>
      <c r="C21" s="245">
        <v>1656</v>
      </c>
      <c r="D21" s="246">
        <v>0</v>
      </c>
      <c r="E21" s="293">
        <v>0</v>
      </c>
      <c r="F21" s="294">
        <f t="shared" si="0"/>
        <v>3208</v>
      </c>
      <c r="G21" s="248">
        <f t="shared" si="1"/>
        <v>0.004409779593497499</v>
      </c>
      <c r="H21" s="247">
        <v>1361</v>
      </c>
      <c r="I21" s="245">
        <v>1256</v>
      </c>
      <c r="J21" s="246">
        <v>2</v>
      </c>
      <c r="K21" s="293"/>
      <c r="L21" s="294">
        <f t="shared" si="2"/>
        <v>2619</v>
      </c>
      <c r="M21" s="295">
        <f t="shared" si="3"/>
        <v>0.22489499809087432</v>
      </c>
      <c r="N21" s="247">
        <v>4983</v>
      </c>
      <c r="O21" s="245">
        <v>5108</v>
      </c>
      <c r="P21" s="246"/>
      <c r="Q21" s="293">
        <v>0</v>
      </c>
      <c r="R21" s="294">
        <f t="shared" si="4"/>
        <v>10091</v>
      </c>
      <c r="S21" s="248">
        <f t="shared" si="5"/>
        <v>0.00450599094515069</v>
      </c>
      <c r="T21" s="251">
        <v>4903</v>
      </c>
      <c r="U21" s="245">
        <v>4461</v>
      </c>
      <c r="V21" s="246">
        <v>8</v>
      </c>
      <c r="W21" s="293">
        <v>0</v>
      </c>
      <c r="X21" s="294">
        <f t="shared" si="6"/>
        <v>9372</v>
      </c>
      <c r="Y21" s="244">
        <f t="shared" si="7"/>
        <v>0.0767178830559112</v>
      </c>
    </row>
    <row r="22" spans="1:25" ht="19.5" customHeight="1">
      <c r="A22" s="250" t="s">
        <v>335</v>
      </c>
      <c r="B22" s="247">
        <v>544</v>
      </c>
      <c r="C22" s="245">
        <v>738</v>
      </c>
      <c r="D22" s="246">
        <v>0</v>
      </c>
      <c r="E22" s="293">
        <v>0</v>
      </c>
      <c r="F22" s="294">
        <f t="shared" si="0"/>
        <v>1282</v>
      </c>
      <c r="G22" s="248">
        <f t="shared" si="1"/>
        <v>0.0017622622939101604</v>
      </c>
      <c r="H22" s="247">
        <v>467</v>
      </c>
      <c r="I22" s="245">
        <v>522</v>
      </c>
      <c r="J22" s="246"/>
      <c r="K22" s="293"/>
      <c r="L22" s="294">
        <f t="shared" si="2"/>
        <v>989</v>
      </c>
      <c r="M22" s="295">
        <f t="shared" si="3"/>
        <v>0.2962588473205259</v>
      </c>
      <c r="N22" s="247">
        <v>1248</v>
      </c>
      <c r="O22" s="245">
        <v>1740</v>
      </c>
      <c r="P22" s="246"/>
      <c r="Q22" s="293"/>
      <c r="R22" s="294">
        <f t="shared" si="4"/>
        <v>2988</v>
      </c>
      <c r="S22" s="248">
        <f t="shared" si="5"/>
        <v>0.0013342484336646776</v>
      </c>
      <c r="T22" s="251">
        <v>1293</v>
      </c>
      <c r="U22" s="245">
        <v>1668</v>
      </c>
      <c r="V22" s="246"/>
      <c r="W22" s="293">
        <v>0</v>
      </c>
      <c r="X22" s="294">
        <f t="shared" si="6"/>
        <v>2961</v>
      </c>
      <c r="Y22" s="244">
        <f t="shared" si="7"/>
        <v>0.00911854103343468</v>
      </c>
    </row>
    <row r="23" spans="1:25" ht="19.5" customHeight="1">
      <c r="A23" s="250" t="s">
        <v>336</v>
      </c>
      <c r="B23" s="247">
        <v>245</v>
      </c>
      <c r="C23" s="245">
        <v>302</v>
      </c>
      <c r="D23" s="246">
        <v>0</v>
      </c>
      <c r="E23" s="293">
        <v>0</v>
      </c>
      <c r="F23" s="294">
        <f>SUM(B23:E23)</f>
        <v>547</v>
      </c>
      <c r="G23" s="248">
        <f>F23/$F$9</f>
        <v>0.0007519169069959889</v>
      </c>
      <c r="H23" s="247">
        <v>212</v>
      </c>
      <c r="I23" s="245">
        <v>287</v>
      </c>
      <c r="J23" s="246"/>
      <c r="K23" s="293"/>
      <c r="L23" s="294">
        <f>SUM(H23:K23)</f>
        <v>499</v>
      </c>
      <c r="M23" s="295">
        <f>IF(ISERROR(F23/L23-1),"         /0",(F23/L23-1))</f>
        <v>0.09619238476953917</v>
      </c>
      <c r="N23" s="247">
        <v>576</v>
      </c>
      <c r="O23" s="245">
        <v>818</v>
      </c>
      <c r="P23" s="246">
        <v>10</v>
      </c>
      <c r="Q23" s="293">
        <v>7</v>
      </c>
      <c r="R23" s="294">
        <f>SUM(N23:Q23)</f>
        <v>1411</v>
      </c>
      <c r="S23" s="248">
        <f>R23/$R$9</f>
        <v>0.0006300617603416534</v>
      </c>
      <c r="T23" s="251">
        <v>579</v>
      </c>
      <c r="U23" s="245">
        <v>804</v>
      </c>
      <c r="V23" s="246"/>
      <c r="W23" s="293"/>
      <c r="X23" s="294">
        <f>SUM(T23:W23)</f>
        <v>1383</v>
      </c>
      <c r="Y23" s="244">
        <f>IF(ISERROR(R23/X23-1),"         /0",IF(R23/X23&gt;5,"  *  ",(R23/X23-1)))</f>
        <v>0.02024584237165583</v>
      </c>
    </row>
    <row r="24" spans="1:25" ht="19.5" customHeight="1" thickBot="1">
      <c r="A24" s="250" t="s">
        <v>56</v>
      </c>
      <c r="B24" s="247">
        <v>1</v>
      </c>
      <c r="C24" s="245">
        <v>0</v>
      </c>
      <c r="D24" s="246">
        <v>8</v>
      </c>
      <c r="E24" s="293">
        <v>0</v>
      </c>
      <c r="F24" s="294">
        <f t="shared" si="0"/>
        <v>9</v>
      </c>
      <c r="G24" s="248">
        <f t="shared" si="1"/>
        <v>1.2371576166295977E-05</v>
      </c>
      <c r="H24" s="247">
        <v>2</v>
      </c>
      <c r="I24" s="245"/>
      <c r="J24" s="246">
        <v>6</v>
      </c>
      <c r="K24" s="293">
        <v>6</v>
      </c>
      <c r="L24" s="294">
        <f t="shared" si="2"/>
        <v>14</v>
      </c>
      <c r="M24" s="295">
        <f t="shared" si="3"/>
        <v>-0.3571428571428571</v>
      </c>
      <c r="N24" s="247">
        <v>16</v>
      </c>
      <c r="O24" s="245"/>
      <c r="P24" s="246">
        <v>8</v>
      </c>
      <c r="Q24" s="293"/>
      <c r="R24" s="294">
        <f t="shared" si="4"/>
        <v>24</v>
      </c>
      <c r="S24" s="248">
        <f t="shared" si="5"/>
        <v>1.0716854888872912E-05</v>
      </c>
      <c r="T24" s="251">
        <v>6</v>
      </c>
      <c r="U24" s="245"/>
      <c r="V24" s="246">
        <v>6</v>
      </c>
      <c r="W24" s="293">
        <v>6</v>
      </c>
      <c r="X24" s="294">
        <f t="shared" si="6"/>
        <v>18</v>
      </c>
      <c r="Y24" s="244">
        <f t="shared" si="7"/>
        <v>0.33333333333333326</v>
      </c>
    </row>
    <row r="25" spans="1:25" s="283" customFormat="1" ht="19.5" customHeight="1">
      <c r="A25" s="292" t="s">
        <v>59</v>
      </c>
      <c r="B25" s="289">
        <f>SUM(B26:B31)</f>
        <v>47527</v>
      </c>
      <c r="C25" s="288">
        <f>SUM(C26:C31)</f>
        <v>36122</v>
      </c>
      <c r="D25" s="287">
        <f>SUM(D26:D31)</f>
        <v>64</v>
      </c>
      <c r="E25" s="286">
        <f>SUM(E26:E31)</f>
        <v>3</v>
      </c>
      <c r="F25" s="285">
        <f t="shared" si="0"/>
        <v>83716</v>
      </c>
      <c r="G25" s="290">
        <f t="shared" si="1"/>
        <v>0.11507765225973712</v>
      </c>
      <c r="H25" s="289">
        <f>SUM(H26:H31)</f>
        <v>44716</v>
      </c>
      <c r="I25" s="288">
        <f>SUM(I26:I31)</f>
        <v>37190</v>
      </c>
      <c r="J25" s="287">
        <f>SUM(J26:J31)</f>
        <v>44</v>
      </c>
      <c r="K25" s="286">
        <f>SUM(K26:K31)</f>
        <v>16</v>
      </c>
      <c r="L25" s="285">
        <f t="shared" si="2"/>
        <v>81966</v>
      </c>
      <c r="M25" s="291">
        <f t="shared" si="3"/>
        <v>0.021350315984676627</v>
      </c>
      <c r="N25" s="289">
        <f>SUM(N26:N31)</f>
        <v>138128</v>
      </c>
      <c r="O25" s="288">
        <f>SUM(O26:O31)</f>
        <v>117416</v>
      </c>
      <c r="P25" s="287">
        <f>SUM(P26:P31)</f>
        <v>95</v>
      </c>
      <c r="Q25" s="286">
        <f>SUM(Q26:Q31)</f>
        <v>3</v>
      </c>
      <c r="R25" s="285">
        <f t="shared" si="4"/>
        <v>255642</v>
      </c>
      <c r="S25" s="290">
        <f t="shared" si="5"/>
        <v>0.11415325906255205</v>
      </c>
      <c r="T25" s="289">
        <f>SUM(T26:T31)</f>
        <v>133355</v>
      </c>
      <c r="U25" s="288">
        <f>SUM(U26:U31)</f>
        <v>115886</v>
      </c>
      <c r="V25" s="287">
        <f>SUM(V26:V31)</f>
        <v>51</v>
      </c>
      <c r="W25" s="286">
        <f>SUM(W26:W31)</f>
        <v>24</v>
      </c>
      <c r="X25" s="285">
        <f t="shared" si="6"/>
        <v>249316</v>
      </c>
      <c r="Y25" s="284">
        <f t="shared" si="7"/>
        <v>0.025373421681721187</v>
      </c>
    </row>
    <row r="26" spans="1:25" ht="19.5" customHeight="1">
      <c r="A26" s="250" t="s">
        <v>337</v>
      </c>
      <c r="B26" s="247">
        <v>31432</v>
      </c>
      <c r="C26" s="245">
        <v>24253</v>
      </c>
      <c r="D26" s="246">
        <v>60</v>
      </c>
      <c r="E26" s="293">
        <v>0</v>
      </c>
      <c r="F26" s="294">
        <f t="shared" si="0"/>
        <v>55745</v>
      </c>
      <c r="G26" s="248">
        <f t="shared" si="1"/>
        <v>0.07662816815446326</v>
      </c>
      <c r="H26" s="247">
        <v>28451</v>
      </c>
      <c r="I26" s="245">
        <v>24732</v>
      </c>
      <c r="J26" s="246">
        <v>44</v>
      </c>
      <c r="K26" s="293">
        <v>16</v>
      </c>
      <c r="L26" s="294">
        <f t="shared" si="2"/>
        <v>53243</v>
      </c>
      <c r="M26" s="295">
        <f t="shared" si="3"/>
        <v>0.046992092857277123</v>
      </c>
      <c r="N26" s="247">
        <v>90209</v>
      </c>
      <c r="O26" s="245">
        <v>78866</v>
      </c>
      <c r="P26" s="246">
        <v>91</v>
      </c>
      <c r="Q26" s="293">
        <v>0</v>
      </c>
      <c r="R26" s="294">
        <f t="shared" si="4"/>
        <v>169166</v>
      </c>
      <c r="S26" s="248">
        <f t="shared" si="5"/>
        <v>0.07553864475546146</v>
      </c>
      <c r="T26" s="247">
        <v>87110</v>
      </c>
      <c r="U26" s="245">
        <v>79130</v>
      </c>
      <c r="V26" s="246">
        <v>49</v>
      </c>
      <c r="W26" s="293">
        <v>22</v>
      </c>
      <c r="X26" s="280">
        <f t="shared" si="6"/>
        <v>166311</v>
      </c>
      <c r="Y26" s="244">
        <f t="shared" si="7"/>
        <v>0.01716663359609405</v>
      </c>
    </row>
    <row r="27" spans="1:25" ht="19.5" customHeight="1">
      <c r="A27" s="250" t="s">
        <v>338</v>
      </c>
      <c r="B27" s="247">
        <v>7706</v>
      </c>
      <c r="C27" s="245">
        <v>5856</v>
      </c>
      <c r="D27" s="246">
        <v>0</v>
      </c>
      <c r="E27" s="293">
        <v>0</v>
      </c>
      <c r="F27" s="294">
        <f t="shared" si="0"/>
        <v>13562</v>
      </c>
      <c r="G27" s="248">
        <f t="shared" si="1"/>
        <v>0.018642590663034007</v>
      </c>
      <c r="H27" s="247">
        <v>8776</v>
      </c>
      <c r="I27" s="245">
        <v>6699</v>
      </c>
      <c r="J27" s="246">
        <v>0</v>
      </c>
      <c r="K27" s="293">
        <v>0</v>
      </c>
      <c r="L27" s="294">
        <f t="shared" si="2"/>
        <v>15475</v>
      </c>
      <c r="M27" s="295">
        <f t="shared" si="3"/>
        <v>-0.12361873990306949</v>
      </c>
      <c r="N27" s="247">
        <v>22003</v>
      </c>
      <c r="O27" s="245">
        <v>19193</v>
      </c>
      <c r="P27" s="246"/>
      <c r="Q27" s="293"/>
      <c r="R27" s="294">
        <f t="shared" si="4"/>
        <v>41196</v>
      </c>
      <c r="S27" s="248">
        <f t="shared" si="5"/>
        <v>0.018395481416750355</v>
      </c>
      <c r="T27" s="247">
        <v>22561</v>
      </c>
      <c r="U27" s="245">
        <v>18618</v>
      </c>
      <c r="V27" s="246">
        <v>0</v>
      </c>
      <c r="W27" s="293">
        <v>0</v>
      </c>
      <c r="X27" s="280">
        <f t="shared" si="6"/>
        <v>41179</v>
      </c>
      <c r="Y27" s="244">
        <f t="shared" si="7"/>
        <v>0.0004128317831904038</v>
      </c>
    </row>
    <row r="28" spans="1:25" ht="19.5" customHeight="1">
      <c r="A28" s="250" t="s">
        <v>339</v>
      </c>
      <c r="B28" s="247">
        <v>7069</v>
      </c>
      <c r="C28" s="245">
        <v>6013</v>
      </c>
      <c r="D28" s="246">
        <v>0</v>
      </c>
      <c r="E28" s="293">
        <v>0</v>
      </c>
      <c r="F28" s="229">
        <f>SUM(B28:E28)</f>
        <v>13082</v>
      </c>
      <c r="G28" s="248">
        <f>F28/$F$9</f>
        <v>0.01798277326749822</v>
      </c>
      <c r="H28" s="247">
        <v>6706</v>
      </c>
      <c r="I28" s="245">
        <v>5759</v>
      </c>
      <c r="J28" s="246"/>
      <c r="K28" s="293"/>
      <c r="L28" s="294">
        <f>SUM(H28:K28)</f>
        <v>12465</v>
      </c>
      <c r="M28" s="295" t="s">
        <v>50</v>
      </c>
      <c r="N28" s="247">
        <v>20588</v>
      </c>
      <c r="O28" s="245">
        <v>19357</v>
      </c>
      <c r="P28" s="246"/>
      <c r="Q28" s="293"/>
      <c r="R28" s="294">
        <f>SUM(N28:Q28)</f>
        <v>39945</v>
      </c>
      <c r="S28" s="248">
        <f>R28/$R$9</f>
        <v>0.017836865355667853</v>
      </c>
      <c r="T28" s="247">
        <v>20011</v>
      </c>
      <c r="U28" s="245">
        <v>18138</v>
      </c>
      <c r="V28" s="246"/>
      <c r="W28" s="293"/>
      <c r="X28" s="280">
        <f>SUM(T28:W28)</f>
        <v>38149</v>
      </c>
      <c r="Y28" s="244">
        <f>IF(ISERROR(R28/X28-1),"         /0",IF(R28/X28&gt;5,"  *  ",(R28/X28-1)))</f>
        <v>0.04707856038166147</v>
      </c>
    </row>
    <row r="29" spans="1:25" ht="19.5" customHeight="1">
      <c r="A29" s="250" t="s">
        <v>340</v>
      </c>
      <c r="B29" s="247">
        <v>621</v>
      </c>
      <c r="C29" s="245">
        <v>0</v>
      </c>
      <c r="D29" s="246">
        <v>0</v>
      </c>
      <c r="E29" s="293">
        <v>0</v>
      </c>
      <c r="F29" s="229">
        <f>SUM(B29:E29)</f>
        <v>621</v>
      </c>
      <c r="G29" s="248">
        <f>F29/$F$9</f>
        <v>0.0008536387554744225</v>
      </c>
      <c r="H29" s="247">
        <v>501</v>
      </c>
      <c r="I29" s="245">
        <v>0</v>
      </c>
      <c r="J29" s="246"/>
      <c r="K29" s="293"/>
      <c r="L29" s="294">
        <f>SUM(H29:K29)</f>
        <v>501</v>
      </c>
      <c r="M29" s="295" t="s">
        <v>50</v>
      </c>
      <c r="N29" s="247">
        <v>3226</v>
      </c>
      <c r="O29" s="245">
        <v>0</v>
      </c>
      <c r="P29" s="246"/>
      <c r="Q29" s="293"/>
      <c r="R29" s="294">
        <f>SUM(N29:Q29)</f>
        <v>3226</v>
      </c>
      <c r="S29" s="248">
        <f>R29/$R$9</f>
        <v>0.0014405239113126674</v>
      </c>
      <c r="T29" s="247">
        <v>2505</v>
      </c>
      <c r="U29" s="245">
        <v>0</v>
      </c>
      <c r="V29" s="246"/>
      <c r="W29" s="293"/>
      <c r="X29" s="280">
        <f>SUM(T29:W29)</f>
        <v>2505</v>
      </c>
      <c r="Y29" s="244">
        <f>IF(ISERROR(R29/X29-1),"         /0",IF(R29/X29&gt;5,"  *  ",(R29/X29-1)))</f>
        <v>0.28782435129740525</v>
      </c>
    </row>
    <row r="30" spans="1:25" ht="19.5" customHeight="1">
      <c r="A30" s="250" t="s">
        <v>341</v>
      </c>
      <c r="B30" s="247">
        <v>409</v>
      </c>
      <c r="C30" s="245">
        <v>0</v>
      </c>
      <c r="D30" s="246">
        <v>0</v>
      </c>
      <c r="E30" s="293">
        <v>0</v>
      </c>
      <c r="F30" s="294">
        <f>SUM(B30:E30)</f>
        <v>409</v>
      </c>
      <c r="G30" s="248">
        <f>F30/$F$9</f>
        <v>0.0005622194057794505</v>
      </c>
      <c r="H30" s="247">
        <v>112</v>
      </c>
      <c r="I30" s="245"/>
      <c r="J30" s="246"/>
      <c r="K30" s="293"/>
      <c r="L30" s="294">
        <f>SUM(H30:K30)</f>
        <v>112</v>
      </c>
      <c r="M30" s="295">
        <f>IF(ISERROR(F30/L30-1),"         /0",(F30/L30-1))</f>
        <v>2.6517857142857144</v>
      </c>
      <c r="N30" s="247">
        <v>1096</v>
      </c>
      <c r="O30" s="245"/>
      <c r="P30" s="246"/>
      <c r="Q30" s="293"/>
      <c r="R30" s="294">
        <f>SUM(N30:Q30)</f>
        <v>1096</v>
      </c>
      <c r="S30" s="248">
        <f>R30/$R$9</f>
        <v>0.0004894030399251963</v>
      </c>
      <c r="T30" s="247">
        <v>470</v>
      </c>
      <c r="U30" s="245">
        <v>0</v>
      </c>
      <c r="V30" s="246"/>
      <c r="W30" s="293"/>
      <c r="X30" s="280">
        <f>SUM(T30:W30)</f>
        <v>470</v>
      </c>
      <c r="Y30" s="244">
        <f>IF(ISERROR(R30/X30-1),"         /0",IF(R30/X30&gt;5,"  *  ",(R30/X30-1)))</f>
        <v>1.331914893617021</v>
      </c>
    </row>
    <row r="31" spans="1:25" ht="19.5" customHeight="1" thickBot="1">
      <c r="A31" s="250" t="s">
        <v>56</v>
      </c>
      <c r="B31" s="247">
        <v>290</v>
      </c>
      <c r="C31" s="245">
        <v>0</v>
      </c>
      <c r="D31" s="246">
        <v>4</v>
      </c>
      <c r="E31" s="293">
        <v>3</v>
      </c>
      <c r="F31" s="294">
        <f t="shared" si="0"/>
        <v>297</v>
      </c>
      <c r="G31" s="248">
        <f t="shared" si="1"/>
        <v>0.0004082620134877673</v>
      </c>
      <c r="H31" s="247">
        <v>170</v>
      </c>
      <c r="I31" s="245">
        <v>0</v>
      </c>
      <c r="J31" s="246"/>
      <c r="K31" s="293"/>
      <c r="L31" s="294">
        <f t="shared" si="2"/>
        <v>170</v>
      </c>
      <c r="M31" s="295">
        <f t="shared" si="3"/>
        <v>0.7470588235294118</v>
      </c>
      <c r="N31" s="247">
        <v>1006</v>
      </c>
      <c r="O31" s="245">
        <v>0</v>
      </c>
      <c r="P31" s="246">
        <v>4</v>
      </c>
      <c r="Q31" s="293">
        <v>3</v>
      </c>
      <c r="R31" s="294">
        <f t="shared" si="4"/>
        <v>1013</v>
      </c>
      <c r="S31" s="248">
        <f t="shared" si="5"/>
        <v>0.00045234058343451085</v>
      </c>
      <c r="T31" s="247">
        <v>698</v>
      </c>
      <c r="U31" s="245">
        <v>0</v>
      </c>
      <c r="V31" s="246">
        <v>2</v>
      </c>
      <c r="W31" s="293">
        <v>2</v>
      </c>
      <c r="X31" s="280">
        <f t="shared" si="6"/>
        <v>702</v>
      </c>
      <c r="Y31" s="244">
        <f t="shared" si="7"/>
        <v>0.4430199430199431</v>
      </c>
    </row>
    <row r="32" spans="1:25" s="283" customFormat="1" ht="19.5" customHeight="1">
      <c r="A32" s="292" t="s">
        <v>58</v>
      </c>
      <c r="B32" s="289">
        <f>SUM(B33:B41)</f>
        <v>93980</v>
      </c>
      <c r="C32" s="288">
        <f>SUM(C33:C41)</f>
        <v>87090</v>
      </c>
      <c r="D32" s="287">
        <f>SUM(D33:D41)</f>
        <v>3193</v>
      </c>
      <c r="E32" s="286">
        <f>SUM(E33:E41)</f>
        <v>2645</v>
      </c>
      <c r="F32" s="285">
        <f t="shared" si="0"/>
        <v>186908</v>
      </c>
      <c r="G32" s="290">
        <f t="shared" si="1"/>
        <v>0.25692739534333875</v>
      </c>
      <c r="H32" s="289">
        <f>SUM(H33:H41)</f>
        <v>81206</v>
      </c>
      <c r="I32" s="288">
        <f>SUM(I33:I41)</f>
        <v>72999</v>
      </c>
      <c r="J32" s="287">
        <f>SUM(J33:J41)</f>
        <v>4269</v>
      </c>
      <c r="K32" s="286">
        <f>SUM(K33:K41)</f>
        <v>4103</v>
      </c>
      <c r="L32" s="285">
        <f t="shared" si="2"/>
        <v>162577</v>
      </c>
      <c r="M32" s="291">
        <f t="shared" si="3"/>
        <v>0.14965831575192068</v>
      </c>
      <c r="N32" s="289">
        <f>SUM(N33:N41)</f>
        <v>296995</v>
      </c>
      <c r="O32" s="288">
        <f>SUM(O33:O41)</f>
        <v>278019</v>
      </c>
      <c r="P32" s="287">
        <f>SUM(P33:P41)</f>
        <v>10694</v>
      </c>
      <c r="Q32" s="286">
        <f>SUM(Q33:Q41)</f>
        <v>10294</v>
      </c>
      <c r="R32" s="285">
        <f t="shared" si="4"/>
        <v>596002</v>
      </c>
      <c r="S32" s="290">
        <f t="shared" si="5"/>
        <v>0.2661361228115847</v>
      </c>
      <c r="T32" s="289">
        <f>SUM(T33:T41)</f>
        <v>250868</v>
      </c>
      <c r="U32" s="288">
        <f>SUM(U33:U41)</f>
        <v>233395</v>
      </c>
      <c r="V32" s="287">
        <f>SUM(V33:V41)</f>
        <v>13055</v>
      </c>
      <c r="W32" s="286">
        <f>SUM(W33:W41)</f>
        <v>13678</v>
      </c>
      <c r="X32" s="285">
        <f t="shared" si="6"/>
        <v>510996</v>
      </c>
      <c r="Y32" s="284">
        <f t="shared" si="7"/>
        <v>0.1663535526696882</v>
      </c>
    </row>
    <row r="33" spans="1:25" s="220" customFormat="1" ht="19.5" customHeight="1">
      <c r="A33" s="235" t="s">
        <v>342</v>
      </c>
      <c r="B33" s="233">
        <v>57511</v>
      </c>
      <c r="C33" s="230">
        <v>50165</v>
      </c>
      <c r="D33" s="229">
        <v>2503</v>
      </c>
      <c r="E33" s="281">
        <v>2439</v>
      </c>
      <c r="F33" s="280">
        <f t="shared" si="0"/>
        <v>112618</v>
      </c>
      <c r="G33" s="232">
        <f t="shared" si="1"/>
        <v>0.1548069071884356</v>
      </c>
      <c r="H33" s="233">
        <v>54952</v>
      </c>
      <c r="I33" s="230">
        <v>47306</v>
      </c>
      <c r="J33" s="229">
        <v>2385</v>
      </c>
      <c r="K33" s="281">
        <v>2301</v>
      </c>
      <c r="L33" s="280">
        <f t="shared" si="2"/>
        <v>106944</v>
      </c>
      <c r="M33" s="282">
        <f t="shared" si="3"/>
        <v>0.053055804907241155</v>
      </c>
      <c r="N33" s="233">
        <v>184682</v>
      </c>
      <c r="O33" s="230">
        <v>166575</v>
      </c>
      <c r="P33" s="229">
        <v>7498</v>
      </c>
      <c r="Q33" s="281">
        <v>7438</v>
      </c>
      <c r="R33" s="280">
        <f t="shared" si="4"/>
        <v>366193</v>
      </c>
      <c r="S33" s="232">
        <f t="shared" si="5"/>
        <v>0.16351821843004327</v>
      </c>
      <c r="T33" s="231">
        <v>168507</v>
      </c>
      <c r="U33" s="230">
        <v>153556</v>
      </c>
      <c r="V33" s="229">
        <v>8477</v>
      </c>
      <c r="W33" s="281">
        <v>8574</v>
      </c>
      <c r="X33" s="280">
        <f t="shared" si="6"/>
        <v>339114</v>
      </c>
      <c r="Y33" s="228">
        <f t="shared" si="7"/>
        <v>0.0798522030939448</v>
      </c>
    </row>
    <row r="34" spans="1:25" s="220" customFormat="1" ht="19.5" customHeight="1">
      <c r="A34" s="235" t="s">
        <v>343</v>
      </c>
      <c r="B34" s="233">
        <v>22411</v>
      </c>
      <c r="C34" s="230">
        <v>22500</v>
      </c>
      <c r="D34" s="229">
        <v>595</v>
      </c>
      <c r="E34" s="281">
        <v>149</v>
      </c>
      <c r="F34" s="280">
        <f t="shared" si="0"/>
        <v>45655</v>
      </c>
      <c r="G34" s="232">
        <f t="shared" si="1"/>
        <v>0.06275825665247142</v>
      </c>
      <c r="H34" s="233">
        <v>16788</v>
      </c>
      <c r="I34" s="230">
        <v>16143</v>
      </c>
      <c r="J34" s="229">
        <v>970</v>
      </c>
      <c r="K34" s="281">
        <v>955</v>
      </c>
      <c r="L34" s="280">
        <f t="shared" si="2"/>
        <v>34856</v>
      </c>
      <c r="M34" s="282">
        <f t="shared" si="3"/>
        <v>0.3098175350011476</v>
      </c>
      <c r="N34" s="233">
        <v>70866</v>
      </c>
      <c r="O34" s="230">
        <v>70023</v>
      </c>
      <c r="P34" s="229">
        <v>1314</v>
      </c>
      <c r="Q34" s="281">
        <v>1012</v>
      </c>
      <c r="R34" s="280">
        <f t="shared" si="4"/>
        <v>143215</v>
      </c>
      <c r="S34" s="232">
        <f t="shared" si="5"/>
        <v>0.06395059887124725</v>
      </c>
      <c r="T34" s="231">
        <v>51280</v>
      </c>
      <c r="U34" s="230">
        <v>48836</v>
      </c>
      <c r="V34" s="229">
        <v>2153</v>
      </c>
      <c r="W34" s="281">
        <v>2407</v>
      </c>
      <c r="X34" s="280">
        <f t="shared" si="6"/>
        <v>104676</v>
      </c>
      <c r="Y34" s="228">
        <f t="shared" si="7"/>
        <v>0.36817417555122467</v>
      </c>
    </row>
    <row r="35" spans="1:25" s="220" customFormat="1" ht="19.5" customHeight="1">
      <c r="A35" s="235" t="s">
        <v>344</v>
      </c>
      <c r="B35" s="233">
        <v>4665</v>
      </c>
      <c r="C35" s="230">
        <v>5125</v>
      </c>
      <c r="D35" s="229">
        <v>0</v>
      </c>
      <c r="E35" s="281">
        <v>0</v>
      </c>
      <c r="F35" s="280">
        <f t="shared" si="0"/>
        <v>9790</v>
      </c>
      <c r="G35" s="232">
        <f t="shared" si="1"/>
        <v>0.013457525629781957</v>
      </c>
      <c r="H35" s="233">
        <v>3420</v>
      </c>
      <c r="I35" s="230">
        <v>3603</v>
      </c>
      <c r="J35" s="229">
        <v>408</v>
      </c>
      <c r="K35" s="281">
        <v>489</v>
      </c>
      <c r="L35" s="280">
        <f t="shared" si="2"/>
        <v>7920</v>
      </c>
      <c r="M35" s="282">
        <f t="shared" si="3"/>
        <v>0.23611111111111116</v>
      </c>
      <c r="N35" s="233">
        <v>15369</v>
      </c>
      <c r="O35" s="230">
        <v>15270</v>
      </c>
      <c r="P35" s="229">
        <v>1529</v>
      </c>
      <c r="Q35" s="281">
        <v>1434</v>
      </c>
      <c r="R35" s="280">
        <f t="shared" si="4"/>
        <v>33602</v>
      </c>
      <c r="S35" s="232">
        <f t="shared" si="5"/>
        <v>0.015004489915662817</v>
      </c>
      <c r="T35" s="231">
        <v>12110</v>
      </c>
      <c r="U35" s="230">
        <v>11568</v>
      </c>
      <c r="V35" s="229">
        <v>1631</v>
      </c>
      <c r="W35" s="281">
        <v>1791</v>
      </c>
      <c r="X35" s="280">
        <f t="shared" si="6"/>
        <v>27100</v>
      </c>
      <c r="Y35" s="228">
        <f t="shared" si="7"/>
        <v>0.23992619926199255</v>
      </c>
    </row>
    <row r="36" spans="1:25" s="220" customFormat="1" ht="19.5" customHeight="1">
      <c r="A36" s="235" t="s">
        <v>345</v>
      </c>
      <c r="B36" s="233">
        <v>2960</v>
      </c>
      <c r="C36" s="230">
        <v>3897</v>
      </c>
      <c r="D36" s="229">
        <v>26</v>
      </c>
      <c r="E36" s="281">
        <v>0</v>
      </c>
      <c r="F36" s="280">
        <f>SUM(B36:E36)</f>
        <v>6883</v>
      </c>
      <c r="G36" s="232">
        <f>F36/$F$9</f>
        <v>0.009461506528068358</v>
      </c>
      <c r="H36" s="233">
        <v>2854</v>
      </c>
      <c r="I36" s="230">
        <v>3098</v>
      </c>
      <c r="J36" s="229">
        <v>499</v>
      </c>
      <c r="K36" s="281">
        <v>352</v>
      </c>
      <c r="L36" s="280">
        <f>SUM(H36:K36)</f>
        <v>6803</v>
      </c>
      <c r="M36" s="282">
        <f>IF(ISERROR(F36/L36-1),"         /0",(F36/L36-1))</f>
        <v>0.01175951785976781</v>
      </c>
      <c r="N36" s="233">
        <v>8620</v>
      </c>
      <c r="O36" s="230">
        <v>11552</v>
      </c>
      <c r="P36" s="229">
        <v>126</v>
      </c>
      <c r="Q36" s="281">
        <v>196</v>
      </c>
      <c r="R36" s="280">
        <f>SUM(N36:Q36)</f>
        <v>20494</v>
      </c>
      <c r="S36" s="232">
        <f>R36/$R$9</f>
        <v>0.009151301003856728</v>
      </c>
      <c r="T36" s="231">
        <v>7858</v>
      </c>
      <c r="U36" s="230">
        <v>9463</v>
      </c>
      <c r="V36" s="229">
        <v>776</v>
      </c>
      <c r="W36" s="281">
        <v>891</v>
      </c>
      <c r="X36" s="280">
        <f>SUM(T36:W36)</f>
        <v>18988</v>
      </c>
      <c r="Y36" s="228">
        <f>IF(ISERROR(R36/X36-1),"         /0",IF(R36/X36&gt;5,"  *  ",(R36/X36-1)))</f>
        <v>0.07931325047398352</v>
      </c>
    </row>
    <row r="37" spans="1:25" s="220" customFormat="1" ht="19.5" customHeight="1">
      <c r="A37" s="235" t="s">
        <v>346</v>
      </c>
      <c r="B37" s="233">
        <v>2233</v>
      </c>
      <c r="C37" s="230">
        <v>2196</v>
      </c>
      <c r="D37" s="229">
        <v>59</v>
      </c>
      <c r="E37" s="281">
        <v>37</v>
      </c>
      <c r="F37" s="280">
        <f>SUM(B37:E37)</f>
        <v>4525</v>
      </c>
      <c r="G37" s="232">
        <f>F37/$F$9</f>
        <v>0.006220153572498811</v>
      </c>
      <c r="H37" s="233">
        <v>1393</v>
      </c>
      <c r="I37" s="230">
        <v>1368</v>
      </c>
      <c r="J37" s="229"/>
      <c r="K37" s="281"/>
      <c r="L37" s="280">
        <f>SUM(H37:K37)</f>
        <v>2761</v>
      </c>
      <c r="M37" s="282">
        <f>IF(ISERROR(F37/L37-1),"         /0",(F37/L37-1))</f>
        <v>0.6388989496559219</v>
      </c>
      <c r="N37" s="233">
        <v>5894</v>
      </c>
      <c r="O37" s="230">
        <v>5853</v>
      </c>
      <c r="P37" s="229">
        <v>184</v>
      </c>
      <c r="Q37" s="281">
        <v>153</v>
      </c>
      <c r="R37" s="280">
        <f>SUM(N37:Q37)</f>
        <v>12084</v>
      </c>
      <c r="S37" s="232">
        <f>R37/$R$9</f>
        <v>0.005395936436547511</v>
      </c>
      <c r="T37" s="231">
        <v>5815</v>
      </c>
      <c r="U37" s="230">
        <v>5640</v>
      </c>
      <c r="V37" s="229">
        <v>5</v>
      </c>
      <c r="W37" s="281">
        <v>3</v>
      </c>
      <c r="X37" s="280">
        <f>SUM(T37:W37)</f>
        <v>11463</v>
      </c>
      <c r="Y37" s="228">
        <f>IF(ISERROR(R37/X37-1),"         /0",IF(R37/X37&gt;5,"  *  ",(R37/X37-1)))</f>
        <v>0.05417429992148648</v>
      </c>
    </row>
    <row r="38" spans="1:25" s="220" customFormat="1" ht="19.5" customHeight="1">
      <c r="A38" s="235" t="s">
        <v>347</v>
      </c>
      <c r="B38" s="233">
        <v>1871</v>
      </c>
      <c r="C38" s="230">
        <v>1833</v>
      </c>
      <c r="D38" s="229">
        <v>0</v>
      </c>
      <c r="E38" s="281">
        <v>0</v>
      </c>
      <c r="F38" s="280">
        <f>SUM(B38:E38)</f>
        <v>3704</v>
      </c>
      <c r="G38" s="232">
        <f>F38/$F$9</f>
        <v>0.005091590902217811</v>
      </c>
      <c r="H38" s="233">
        <v>932</v>
      </c>
      <c r="I38" s="230">
        <v>744</v>
      </c>
      <c r="J38" s="229">
        <v>1</v>
      </c>
      <c r="K38" s="281">
        <v>1</v>
      </c>
      <c r="L38" s="280">
        <f>SUM(H38:K38)</f>
        <v>1678</v>
      </c>
      <c r="M38" s="282">
        <f>IF(ISERROR(F38/L38-1),"         /0",(F38/L38-1))</f>
        <v>1.2073897497020263</v>
      </c>
      <c r="N38" s="233">
        <v>5749</v>
      </c>
      <c r="O38" s="230">
        <v>5180</v>
      </c>
      <c r="P38" s="229"/>
      <c r="Q38" s="281">
        <v>8</v>
      </c>
      <c r="R38" s="280">
        <f>SUM(N38:Q38)</f>
        <v>10937</v>
      </c>
      <c r="S38" s="232">
        <f>R38/$R$9</f>
        <v>0.00488376007998346</v>
      </c>
      <c r="T38" s="231">
        <v>2731</v>
      </c>
      <c r="U38" s="230">
        <v>2146</v>
      </c>
      <c r="V38" s="229">
        <v>1</v>
      </c>
      <c r="W38" s="281">
        <v>1</v>
      </c>
      <c r="X38" s="280">
        <f>SUM(T38:W38)</f>
        <v>4879</v>
      </c>
      <c r="Y38" s="228">
        <f>IF(ISERROR(R38/X38-1),"         /0",IF(R38/X38&gt;5,"  *  ",(R38/X38-1)))</f>
        <v>1.2416478786636604</v>
      </c>
    </row>
    <row r="39" spans="1:25" s="220" customFormat="1" ht="19.5" customHeight="1">
      <c r="A39" s="235" t="s">
        <v>348</v>
      </c>
      <c r="B39" s="233">
        <v>1796</v>
      </c>
      <c r="C39" s="230">
        <v>986</v>
      </c>
      <c r="D39" s="229">
        <v>9</v>
      </c>
      <c r="E39" s="281">
        <v>19</v>
      </c>
      <c r="F39" s="280">
        <f t="shared" si="0"/>
        <v>2810</v>
      </c>
      <c r="G39" s="232">
        <f t="shared" si="1"/>
        <v>0.003862681003032411</v>
      </c>
      <c r="H39" s="233">
        <v>560</v>
      </c>
      <c r="I39" s="230">
        <v>549</v>
      </c>
      <c r="J39" s="229"/>
      <c r="K39" s="281"/>
      <c r="L39" s="280">
        <f t="shared" si="2"/>
        <v>1109</v>
      </c>
      <c r="M39" s="282">
        <f t="shared" si="3"/>
        <v>1.533814247069432</v>
      </c>
      <c r="N39" s="233">
        <v>4341</v>
      </c>
      <c r="O39" s="230">
        <v>2488</v>
      </c>
      <c r="P39" s="229">
        <v>42</v>
      </c>
      <c r="Q39" s="281">
        <v>52</v>
      </c>
      <c r="R39" s="280">
        <f t="shared" si="4"/>
        <v>6923</v>
      </c>
      <c r="S39" s="232">
        <f t="shared" si="5"/>
        <v>0.0030913660998194655</v>
      </c>
      <c r="T39" s="231">
        <v>1781</v>
      </c>
      <c r="U39" s="230">
        <v>1665</v>
      </c>
      <c r="V39" s="229">
        <v>6</v>
      </c>
      <c r="W39" s="281">
        <v>6</v>
      </c>
      <c r="X39" s="280">
        <f t="shared" si="6"/>
        <v>3458</v>
      </c>
      <c r="Y39" s="228">
        <f t="shared" si="7"/>
        <v>1.0020242914979756</v>
      </c>
    </row>
    <row r="40" spans="1:25" s="220" customFormat="1" ht="19.5" customHeight="1">
      <c r="A40" s="235" t="s">
        <v>349</v>
      </c>
      <c r="B40" s="233">
        <v>385</v>
      </c>
      <c r="C40" s="230">
        <v>279</v>
      </c>
      <c r="D40" s="229">
        <v>0</v>
      </c>
      <c r="E40" s="281">
        <v>0</v>
      </c>
      <c r="F40" s="280">
        <f t="shared" si="0"/>
        <v>664</v>
      </c>
      <c r="G40" s="232">
        <f t="shared" si="1"/>
        <v>0.0009127473971578366</v>
      </c>
      <c r="H40" s="233">
        <v>159</v>
      </c>
      <c r="I40" s="230">
        <v>120</v>
      </c>
      <c r="J40" s="229"/>
      <c r="K40" s="281"/>
      <c r="L40" s="280">
        <f t="shared" si="2"/>
        <v>279</v>
      </c>
      <c r="M40" s="282">
        <f t="shared" si="3"/>
        <v>1.3799283154121862</v>
      </c>
      <c r="N40" s="233">
        <v>1004</v>
      </c>
      <c r="O40" s="230">
        <v>744</v>
      </c>
      <c r="P40" s="229"/>
      <c r="Q40" s="281"/>
      <c r="R40" s="280">
        <f t="shared" si="4"/>
        <v>1748</v>
      </c>
      <c r="S40" s="232">
        <f t="shared" si="5"/>
        <v>0.0007805442644062438</v>
      </c>
      <c r="T40" s="231">
        <v>419</v>
      </c>
      <c r="U40" s="230">
        <v>304</v>
      </c>
      <c r="V40" s="229"/>
      <c r="W40" s="281"/>
      <c r="X40" s="280">
        <f t="shared" si="6"/>
        <v>723</v>
      </c>
      <c r="Y40" s="228">
        <f t="shared" si="7"/>
        <v>1.4177040110650068</v>
      </c>
    </row>
    <row r="41" spans="1:25" s="220" customFormat="1" ht="19.5" customHeight="1" thickBot="1">
      <c r="A41" s="250" t="s">
        <v>56</v>
      </c>
      <c r="B41" s="247">
        <v>148</v>
      </c>
      <c r="C41" s="245">
        <v>109</v>
      </c>
      <c r="D41" s="246">
        <v>1</v>
      </c>
      <c r="E41" s="293">
        <v>1</v>
      </c>
      <c r="F41" s="294">
        <f>SUM(B41:E41)</f>
        <v>259</v>
      </c>
      <c r="G41" s="248">
        <f>F41/$F$9</f>
        <v>0.0003560264696745176</v>
      </c>
      <c r="H41" s="247">
        <v>148</v>
      </c>
      <c r="I41" s="245">
        <v>68</v>
      </c>
      <c r="J41" s="246">
        <v>6</v>
      </c>
      <c r="K41" s="293">
        <v>5</v>
      </c>
      <c r="L41" s="294">
        <f>SUM(H41:K41)</f>
        <v>227</v>
      </c>
      <c r="M41" s="295">
        <f>IF(ISERROR(F41/L41-1),"         /0",(F41/L41-1))</f>
        <v>0.1409691629955947</v>
      </c>
      <c r="N41" s="247">
        <v>470</v>
      </c>
      <c r="O41" s="245">
        <v>334</v>
      </c>
      <c r="P41" s="246">
        <v>1</v>
      </c>
      <c r="Q41" s="293">
        <v>1</v>
      </c>
      <c r="R41" s="294">
        <f>SUM(N41:Q41)</f>
        <v>806</v>
      </c>
      <c r="S41" s="248">
        <f>R41/$R$9</f>
        <v>0.000359907710017982</v>
      </c>
      <c r="T41" s="294">
        <v>367</v>
      </c>
      <c r="U41" s="245">
        <v>217</v>
      </c>
      <c r="V41" s="246">
        <v>6</v>
      </c>
      <c r="W41" s="293">
        <v>5</v>
      </c>
      <c r="X41" s="294">
        <f>SUM(T41:W41)</f>
        <v>595</v>
      </c>
      <c r="Y41" s="244">
        <f>IF(ISERROR(R41/X41-1),"         /0",IF(R41/X41&gt;5,"  *  ",(R41/X41-1)))</f>
        <v>0.35462184873949587</v>
      </c>
    </row>
    <row r="42" spans="1:25" s="283" customFormat="1" ht="19.5" customHeight="1">
      <c r="A42" s="292" t="s">
        <v>57</v>
      </c>
      <c r="B42" s="289">
        <f>SUM(B43:B45)</f>
        <v>6926</v>
      </c>
      <c r="C42" s="288">
        <f>SUM(C43:C45)</f>
        <v>7091</v>
      </c>
      <c r="D42" s="287">
        <f>SUM(D43:D45)</f>
        <v>94</v>
      </c>
      <c r="E42" s="286">
        <f>SUM(E43:E45)</f>
        <v>33</v>
      </c>
      <c r="F42" s="285">
        <f t="shared" si="0"/>
        <v>14144</v>
      </c>
      <c r="G42" s="290">
        <f t="shared" si="1"/>
        <v>0.019442619255121144</v>
      </c>
      <c r="H42" s="289">
        <f>SUM(H43:H45)</f>
        <v>6668</v>
      </c>
      <c r="I42" s="288">
        <f>SUM(I43:I45)</f>
        <v>6046</v>
      </c>
      <c r="J42" s="287">
        <f>SUM(J43:J45)</f>
        <v>124</v>
      </c>
      <c r="K42" s="286">
        <f>SUM(K43:K45)</f>
        <v>124</v>
      </c>
      <c r="L42" s="285">
        <f t="shared" si="2"/>
        <v>12962</v>
      </c>
      <c r="M42" s="291">
        <f t="shared" si="3"/>
        <v>0.09118963122974844</v>
      </c>
      <c r="N42" s="289">
        <f>SUM(N43:N45)</f>
        <v>22400</v>
      </c>
      <c r="O42" s="288">
        <f>SUM(O43:O45)</f>
        <v>22965</v>
      </c>
      <c r="P42" s="287">
        <f>SUM(P43:P45)</f>
        <v>582</v>
      </c>
      <c r="Q42" s="286">
        <f>SUM(Q43:Q45)</f>
        <v>347</v>
      </c>
      <c r="R42" s="285">
        <f t="shared" si="4"/>
        <v>46294</v>
      </c>
      <c r="S42" s="290">
        <f t="shared" si="5"/>
        <v>0.02067192000939511</v>
      </c>
      <c r="T42" s="289">
        <f>SUM(T43:T45)</f>
        <v>20109</v>
      </c>
      <c r="U42" s="288">
        <f>SUM(U43:U45)</f>
        <v>19012</v>
      </c>
      <c r="V42" s="287">
        <f>SUM(V43:V45)</f>
        <v>289</v>
      </c>
      <c r="W42" s="286">
        <f>SUM(W43:W45)</f>
        <v>399</v>
      </c>
      <c r="X42" s="285">
        <f t="shared" si="6"/>
        <v>39809</v>
      </c>
      <c r="Y42" s="284">
        <f t="shared" si="7"/>
        <v>0.16290286116204888</v>
      </c>
    </row>
    <row r="43" spans="1:25" ht="19.5" customHeight="1">
      <c r="A43" s="235" t="s">
        <v>350</v>
      </c>
      <c r="B43" s="233">
        <v>4654</v>
      </c>
      <c r="C43" s="230">
        <v>4804</v>
      </c>
      <c r="D43" s="229">
        <v>12</v>
      </c>
      <c r="E43" s="281">
        <v>2</v>
      </c>
      <c r="F43" s="280">
        <f t="shared" si="0"/>
        <v>9472</v>
      </c>
      <c r="G43" s="232">
        <f t="shared" si="1"/>
        <v>0.0130203966052395</v>
      </c>
      <c r="H43" s="233">
        <v>4486</v>
      </c>
      <c r="I43" s="230">
        <v>4138</v>
      </c>
      <c r="J43" s="229">
        <v>124</v>
      </c>
      <c r="K43" s="281">
        <v>123</v>
      </c>
      <c r="L43" s="280">
        <f t="shared" si="2"/>
        <v>8871</v>
      </c>
      <c r="M43" s="282">
        <f t="shared" si="3"/>
        <v>0.06774884454965613</v>
      </c>
      <c r="N43" s="233">
        <v>15469</v>
      </c>
      <c r="O43" s="230">
        <v>15619</v>
      </c>
      <c r="P43" s="229">
        <v>12</v>
      </c>
      <c r="Q43" s="281">
        <v>2</v>
      </c>
      <c r="R43" s="280">
        <f t="shared" si="4"/>
        <v>31102</v>
      </c>
      <c r="S43" s="232">
        <f t="shared" si="5"/>
        <v>0.013888150864738555</v>
      </c>
      <c r="T43" s="231">
        <v>14371</v>
      </c>
      <c r="U43" s="230">
        <v>13041</v>
      </c>
      <c r="V43" s="229">
        <v>138</v>
      </c>
      <c r="W43" s="281">
        <v>139</v>
      </c>
      <c r="X43" s="280">
        <f t="shared" si="6"/>
        <v>27689</v>
      </c>
      <c r="Y43" s="228">
        <f t="shared" si="7"/>
        <v>0.1232619451767849</v>
      </c>
    </row>
    <row r="44" spans="1:25" ht="19.5" customHeight="1">
      <c r="A44" s="235" t="s">
        <v>351</v>
      </c>
      <c r="B44" s="233">
        <v>2191</v>
      </c>
      <c r="C44" s="230">
        <v>2149</v>
      </c>
      <c r="D44" s="229">
        <v>82</v>
      </c>
      <c r="E44" s="281">
        <v>31</v>
      </c>
      <c r="F44" s="280">
        <f t="shared" si="0"/>
        <v>4453</v>
      </c>
      <c r="G44" s="232">
        <f t="shared" si="1"/>
        <v>0.006121180963168443</v>
      </c>
      <c r="H44" s="233">
        <v>2145</v>
      </c>
      <c r="I44" s="230">
        <v>1885</v>
      </c>
      <c r="J44" s="229"/>
      <c r="K44" s="281">
        <v>1</v>
      </c>
      <c r="L44" s="280">
        <f t="shared" si="2"/>
        <v>4031</v>
      </c>
      <c r="M44" s="282">
        <f t="shared" si="3"/>
        <v>0.1046886628628132</v>
      </c>
      <c r="N44" s="233">
        <v>6753</v>
      </c>
      <c r="O44" s="230">
        <v>6986</v>
      </c>
      <c r="P44" s="229">
        <v>570</v>
      </c>
      <c r="Q44" s="281">
        <v>345</v>
      </c>
      <c r="R44" s="280">
        <f t="shared" si="4"/>
        <v>14654</v>
      </c>
      <c r="S44" s="232">
        <f t="shared" si="5"/>
        <v>0.0065435329808976525</v>
      </c>
      <c r="T44" s="231">
        <v>5619</v>
      </c>
      <c r="U44" s="230">
        <v>5892</v>
      </c>
      <c r="V44" s="229">
        <v>148</v>
      </c>
      <c r="W44" s="281">
        <v>260</v>
      </c>
      <c r="X44" s="280">
        <f t="shared" si="6"/>
        <v>11919</v>
      </c>
      <c r="Y44" s="228">
        <f t="shared" si="7"/>
        <v>0.22946555919120737</v>
      </c>
    </row>
    <row r="45" spans="1:25" ht="19.5" customHeight="1" thickBot="1">
      <c r="A45" s="235" t="s">
        <v>56</v>
      </c>
      <c r="B45" s="233">
        <v>81</v>
      </c>
      <c r="C45" s="230">
        <v>138</v>
      </c>
      <c r="D45" s="229">
        <v>0</v>
      </c>
      <c r="E45" s="281">
        <v>0</v>
      </c>
      <c r="F45" s="280">
        <f t="shared" si="0"/>
        <v>219</v>
      </c>
      <c r="G45" s="232">
        <f t="shared" si="1"/>
        <v>0.00030104168671320214</v>
      </c>
      <c r="H45" s="233">
        <v>37</v>
      </c>
      <c r="I45" s="230">
        <v>23</v>
      </c>
      <c r="J45" s="229"/>
      <c r="K45" s="281"/>
      <c r="L45" s="280">
        <f t="shared" si="2"/>
        <v>60</v>
      </c>
      <c r="M45" s="282">
        <f t="shared" si="3"/>
        <v>2.65</v>
      </c>
      <c r="N45" s="233">
        <v>178</v>
      </c>
      <c r="O45" s="230">
        <v>360</v>
      </c>
      <c r="P45" s="229"/>
      <c r="Q45" s="281">
        <v>0</v>
      </c>
      <c r="R45" s="280">
        <f t="shared" si="4"/>
        <v>538</v>
      </c>
      <c r="S45" s="232">
        <f t="shared" si="5"/>
        <v>0.00024023616375890114</v>
      </c>
      <c r="T45" s="231">
        <v>119</v>
      </c>
      <c r="U45" s="230">
        <v>79</v>
      </c>
      <c r="V45" s="229">
        <v>3</v>
      </c>
      <c r="W45" s="281">
        <v>0</v>
      </c>
      <c r="X45" s="280">
        <f t="shared" si="6"/>
        <v>201</v>
      </c>
      <c r="Y45" s="228">
        <f t="shared" si="7"/>
        <v>1.6766169154228856</v>
      </c>
    </row>
    <row r="46" spans="1:25" s="220" customFormat="1" ht="19.5" customHeight="1" thickBot="1">
      <c r="A46" s="279" t="s">
        <v>56</v>
      </c>
      <c r="B46" s="276">
        <v>1208</v>
      </c>
      <c r="C46" s="275">
        <v>289</v>
      </c>
      <c r="D46" s="274">
        <v>14</v>
      </c>
      <c r="E46" s="273">
        <v>16</v>
      </c>
      <c r="F46" s="272">
        <f t="shared" si="0"/>
        <v>1527</v>
      </c>
      <c r="G46" s="277">
        <f t="shared" si="1"/>
        <v>0.0020990440895482174</v>
      </c>
      <c r="H46" s="276">
        <v>1093</v>
      </c>
      <c r="I46" s="275">
        <v>179</v>
      </c>
      <c r="J46" s="274">
        <v>0</v>
      </c>
      <c r="K46" s="273">
        <v>0</v>
      </c>
      <c r="L46" s="272">
        <f t="shared" si="2"/>
        <v>1272</v>
      </c>
      <c r="M46" s="278">
        <f t="shared" si="3"/>
        <v>0.20047169811320753</v>
      </c>
      <c r="N46" s="276">
        <v>4751</v>
      </c>
      <c r="O46" s="275">
        <v>989</v>
      </c>
      <c r="P46" s="274">
        <v>14</v>
      </c>
      <c r="Q46" s="273">
        <v>19</v>
      </c>
      <c r="R46" s="272">
        <f t="shared" si="4"/>
        <v>5773</v>
      </c>
      <c r="S46" s="277">
        <f t="shared" si="5"/>
        <v>0.002577850136394305</v>
      </c>
      <c r="T46" s="276">
        <v>3898</v>
      </c>
      <c r="U46" s="275">
        <v>682</v>
      </c>
      <c r="V46" s="274">
        <v>6</v>
      </c>
      <c r="W46" s="273">
        <v>1</v>
      </c>
      <c r="X46" s="272">
        <f t="shared" si="6"/>
        <v>4587</v>
      </c>
      <c r="Y46" s="271">
        <f t="shared" si="7"/>
        <v>0.2585567909308917</v>
      </c>
    </row>
    <row r="47" ht="15" thickTop="1">
      <c r="A47" s="94" t="s">
        <v>43</v>
      </c>
    </row>
    <row r="48" ht="14.25">
      <c r="A48" s="94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7:Y65536 M47:M65536 Y3 M3">
    <cfRule type="cellIs" priority="3" dxfId="91" operator="lessThan" stopIfTrue="1">
      <formula>0</formula>
    </cfRule>
  </conditionalFormatting>
  <conditionalFormatting sqref="M9:M46 Y9:Y46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0" zoomScaleNormal="80" zoomScalePageLayoutView="0" workbookViewId="0" topLeftCell="B1">
      <selection activeCell="E9" sqref="E9"/>
    </sheetView>
  </sheetViews>
  <sheetFormatPr defaultColWidth="8.00390625" defaultRowHeight="15"/>
  <cols>
    <col min="1" max="1" width="25.8515625" style="128" customWidth="1"/>
    <col min="2" max="3" width="10.7109375" style="128" customWidth="1"/>
    <col min="4" max="4" width="8.7109375" style="128" customWidth="1"/>
    <col min="5" max="6" width="10.7109375" style="128" customWidth="1"/>
    <col min="7" max="7" width="9.7109375" style="128" customWidth="1"/>
    <col min="8" max="9" width="10.7109375" style="128" customWidth="1"/>
    <col min="10" max="10" width="8.7109375" style="128" customWidth="1"/>
    <col min="11" max="12" width="10.7109375" style="128" customWidth="1"/>
    <col min="13" max="13" width="10.8515625" style="128" customWidth="1"/>
    <col min="14" max="14" width="11.71093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customWidth="1"/>
    <col min="19" max="19" width="9.8515625" style="128" customWidth="1"/>
    <col min="20" max="21" width="11.140625" style="128" customWidth="1"/>
    <col min="22" max="23" width="10.28125" style="128" customWidth="1"/>
    <col min="24" max="24" width="12.7109375" style="128" customWidth="1"/>
    <col min="25" max="25" width="9.851562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69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654" t="s">
        <v>68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>
      <c r="A6" s="655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656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6" customFormat="1" ht="15" thickBot="1">
      <c r="A8" s="657"/>
      <c r="B8" s="269" t="s">
        <v>19</v>
      </c>
      <c r="C8" s="267" t="s">
        <v>18</v>
      </c>
      <c r="D8" s="268" t="s">
        <v>19</v>
      </c>
      <c r="E8" s="267" t="s">
        <v>18</v>
      </c>
      <c r="F8" s="641"/>
      <c r="G8" s="634"/>
      <c r="H8" s="269" t="s">
        <v>19</v>
      </c>
      <c r="I8" s="267" t="s">
        <v>18</v>
      </c>
      <c r="J8" s="268" t="s">
        <v>19</v>
      </c>
      <c r="K8" s="267" t="s">
        <v>18</v>
      </c>
      <c r="L8" s="641"/>
      <c r="M8" s="631"/>
      <c r="N8" s="269" t="s">
        <v>19</v>
      </c>
      <c r="O8" s="267" t="s">
        <v>18</v>
      </c>
      <c r="P8" s="268" t="s">
        <v>19</v>
      </c>
      <c r="Q8" s="267" t="s">
        <v>18</v>
      </c>
      <c r="R8" s="641"/>
      <c r="S8" s="634"/>
      <c r="T8" s="269" t="s">
        <v>19</v>
      </c>
      <c r="U8" s="267" t="s">
        <v>18</v>
      </c>
      <c r="V8" s="268" t="s">
        <v>19</v>
      </c>
      <c r="W8" s="267" t="s">
        <v>18</v>
      </c>
      <c r="X8" s="641"/>
      <c r="Y8" s="647"/>
    </row>
    <row r="9" spans="1:25" s="157" customFormat="1" ht="18" customHeight="1" thickBot="1" thickTop="1">
      <c r="A9" s="309" t="s">
        <v>24</v>
      </c>
      <c r="B9" s="438">
        <f>B10+B22+B34+B42+B51+B59</f>
        <v>375041</v>
      </c>
      <c r="C9" s="439">
        <f>C10+C22+C34+C42+C51+C59</f>
        <v>344515</v>
      </c>
      <c r="D9" s="440">
        <f>D10+D22+D34+D42+D51+D59</f>
        <v>5138</v>
      </c>
      <c r="E9" s="439">
        <f>E10+E22+E34+E42+E51+E59</f>
        <v>2780</v>
      </c>
      <c r="F9" s="440">
        <f aca="true" t="shared" si="0" ref="F9:F36">SUM(B9:E9)</f>
        <v>727474</v>
      </c>
      <c r="G9" s="441">
        <f aca="true" t="shared" si="1" ref="G9:G36">F9/$F$9</f>
        <v>1</v>
      </c>
      <c r="H9" s="438">
        <f>H10+H22+H34+H42+H51+H59</f>
        <v>354569</v>
      </c>
      <c r="I9" s="439">
        <f>I10+I22+I34+I42+I51+I59</f>
        <v>311654</v>
      </c>
      <c r="J9" s="440">
        <f>J10+J22+J34+J42+J51+J59</f>
        <v>4832</v>
      </c>
      <c r="K9" s="439">
        <f>K10+K22+K34+K42+K51+K59</f>
        <v>4593</v>
      </c>
      <c r="L9" s="440">
        <f aca="true" t="shared" si="2" ref="L9:L36">SUM(H9:K9)</f>
        <v>675648</v>
      </c>
      <c r="M9" s="442">
        <f aca="true" t="shared" si="3" ref="M9:M36">IF(ISERROR(F9/L9-1),"         /0",(F9/L9-1))</f>
        <v>0.07670562186227148</v>
      </c>
      <c r="N9" s="438">
        <f>N10+N22+N34+N42+N51+N59</f>
        <v>1130139</v>
      </c>
      <c r="O9" s="439">
        <f>O10+O22+O34+O42+O51+O59</f>
        <v>1084941</v>
      </c>
      <c r="P9" s="440">
        <f>P10+P22+P34+P42+P51+P59</f>
        <v>13364</v>
      </c>
      <c r="Q9" s="439">
        <f>Q10+Q22+Q34+Q42+Q51+Q59</f>
        <v>11019</v>
      </c>
      <c r="R9" s="440">
        <f aca="true" t="shared" si="4" ref="R9:R36">SUM(N9:Q9)</f>
        <v>2239463</v>
      </c>
      <c r="S9" s="441">
        <f aca="true" t="shared" si="5" ref="S9:S36">R9/$R$9</f>
        <v>1</v>
      </c>
      <c r="T9" s="438">
        <f>T10+T22+T34+T42+T51+T59</f>
        <v>1045454</v>
      </c>
      <c r="U9" s="439">
        <f>U10+U22+U34+U42+U51+U59</f>
        <v>977280</v>
      </c>
      <c r="V9" s="440">
        <f>V10+V22+V34+V42+V51+V59</f>
        <v>14193</v>
      </c>
      <c r="W9" s="439">
        <f>W10+W22+W34+W42+W51+W59</f>
        <v>14745</v>
      </c>
      <c r="X9" s="440">
        <f aca="true" t="shared" si="6" ref="X9:X36">SUM(T9:W9)</f>
        <v>2051672</v>
      </c>
      <c r="Y9" s="442">
        <f>IF(ISERROR(R9/X9-1),"         /0",(R9/X9-1))</f>
        <v>0.09153071251155165</v>
      </c>
    </row>
    <row r="10" spans="1:25" s="283" customFormat="1" ht="19.5" customHeight="1">
      <c r="A10" s="292" t="s">
        <v>61</v>
      </c>
      <c r="B10" s="289">
        <f>SUM(B11:B21)</f>
        <v>117256</v>
      </c>
      <c r="C10" s="288">
        <f>SUM(C11:C21)</f>
        <v>109350</v>
      </c>
      <c r="D10" s="287">
        <f>SUM(D11:D21)</f>
        <v>1667</v>
      </c>
      <c r="E10" s="288">
        <f>SUM(E11:E21)</f>
        <v>2</v>
      </c>
      <c r="F10" s="287">
        <f t="shared" si="0"/>
        <v>228275</v>
      </c>
      <c r="G10" s="290">
        <f t="shared" si="1"/>
        <v>0.31379128326235717</v>
      </c>
      <c r="H10" s="289">
        <f>SUM(H11:H21)</f>
        <v>114642</v>
      </c>
      <c r="I10" s="288">
        <f>SUM(I11:I21)</f>
        <v>100739</v>
      </c>
      <c r="J10" s="287">
        <f>SUM(J11:J21)</f>
        <v>171</v>
      </c>
      <c r="K10" s="288">
        <f>SUM(K11:K21)</f>
        <v>208</v>
      </c>
      <c r="L10" s="287">
        <f t="shared" si="2"/>
        <v>215760</v>
      </c>
      <c r="M10" s="291">
        <f t="shared" si="3"/>
        <v>0.058004263997033734</v>
      </c>
      <c r="N10" s="289">
        <f>SUM(N11:N21)</f>
        <v>347420</v>
      </c>
      <c r="O10" s="288">
        <f>SUM(O11:O21)</f>
        <v>347278</v>
      </c>
      <c r="P10" s="287">
        <f>SUM(P11:P21)</f>
        <v>1803</v>
      </c>
      <c r="Q10" s="288">
        <f>SUM(Q11:Q21)</f>
        <v>251</v>
      </c>
      <c r="R10" s="287">
        <f t="shared" si="4"/>
        <v>696752</v>
      </c>
      <c r="S10" s="290">
        <f t="shared" si="5"/>
        <v>0.3111245865638325</v>
      </c>
      <c r="T10" s="289">
        <f>SUM(T11:T21)</f>
        <v>324278</v>
      </c>
      <c r="U10" s="288">
        <f>SUM(U11:U21)</f>
        <v>311442</v>
      </c>
      <c r="V10" s="287">
        <f>SUM(V11:V21)</f>
        <v>391</v>
      </c>
      <c r="W10" s="288">
        <f>SUM(W11:W21)</f>
        <v>365</v>
      </c>
      <c r="X10" s="287">
        <f t="shared" si="6"/>
        <v>636476</v>
      </c>
      <c r="Y10" s="284">
        <f aca="true" t="shared" si="7" ref="Y10:Y36">IF(ISERROR(R10/X10-1),"         /0",IF(R10/X10&gt;5,"  *  ",(R10/X10-1)))</f>
        <v>0.094702706779203</v>
      </c>
    </row>
    <row r="11" spans="1:25" ht="19.5" customHeight="1">
      <c r="A11" s="235" t="s">
        <v>157</v>
      </c>
      <c r="B11" s="233">
        <v>43262</v>
      </c>
      <c r="C11" s="230">
        <v>40415</v>
      </c>
      <c r="D11" s="229">
        <v>1663</v>
      </c>
      <c r="E11" s="230">
        <v>0</v>
      </c>
      <c r="F11" s="229">
        <f t="shared" si="0"/>
        <v>85340</v>
      </c>
      <c r="G11" s="232">
        <f t="shared" si="1"/>
        <v>0.11731003444796652</v>
      </c>
      <c r="H11" s="233">
        <v>44379</v>
      </c>
      <c r="I11" s="230">
        <v>39958</v>
      </c>
      <c r="J11" s="229">
        <v>162</v>
      </c>
      <c r="K11" s="230">
        <v>204</v>
      </c>
      <c r="L11" s="229">
        <f t="shared" si="2"/>
        <v>84703</v>
      </c>
      <c r="M11" s="234">
        <f t="shared" si="3"/>
        <v>0.007520394791211693</v>
      </c>
      <c r="N11" s="233">
        <v>123998</v>
      </c>
      <c r="O11" s="230">
        <v>120912</v>
      </c>
      <c r="P11" s="229">
        <v>1790</v>
      </c>
      <c r="Q11" s="230">
        <v>243</v>
      </c>
      <c r="R11" s="229">
        <f t="shared" si="4"/>
        <v>246943</v>
      </c>
      <c r="S11" s="232">
        <f t="shared" si="5"/>
        <v>0.11026884570095599</v>
      </c>
      <c r="T11" s="233">
        <v>125585</v>
      </c>
      <c r="U11" s="230">
        <v>121046</v>
      </c>
      <c r="V11" s="229">
        <v>368</v>
      </c>
      <c r="W11" s="230">
        <v>349</v>
      </c>
      <c r="X11" s="229">
        <f t="shared" si="6"/>
        <v>247348</v>
      </c>
      <c r="Y11" s="228">
        <f t="shared" si="7"/>
        <v>-0.0016373692126073758</v>
      </c>
    </row>
    <row r="12" spans="1:25" ht="19.5" customHeight="1">
      <c r="A12" s="235" t="s">
        <v>180</v>
      </c>
      <c r="B12" s="233">
        <v>18216</v>
      </c>
      <c r="C12" s="230">
        <v>18465</v>
      </c>
      <c r="D12" s="229">
        <v>0</v>
      </c>
      <c r="E12" s="230">
        <v>0</v>
      </c>
      <c r="F12" s="229">
        <f t="shared" si="0"/>
        <v>36681</v>
      </c>
      <c r="G12" s="232">
        <f t="shared" si="1"/>
        <v>0.050422420595100305</v>
      </c>
      <c r="H12" s="233">
        <v>19736</v>
      </c>
      <c r="I12" s="230">
        <v>18113</v>
      </c>
      <c r="J12" s="229"/>
      <c r="K12" s="230"/>
      <c r="L12" s="229">
        <f t="shared" si="2"/>
        <v>37849</v>
      </c>
      <c r="M12" s="234">
        <f t="shared" si="3"/>
        <v>-0.030859467885545167</v>
      </c>
      <c r="N12" s="233">
        <v>58511</v>
      </c>
      <c r="O12" s="230">
        <v>61206</v>
      </c>
      <c r="P12" s="229"/>
      <c r="Q12" s="230"/>
      <c r="R12" s="229">
        <f t="shared" si="4"/>
        <v>119717</v>
      </c>
      <c r="S12" s="232">
        <f t="shared" si="5"/>
        <v>0.053457904863799935</v>
      </c>
      <c r="T12" s="233">
        <v>57706</v>
      </c>
      <c r="U12" s="230">
        <v>57720</v>
      </c>
      <c r="V12" s="229"/>
      <c r="W12" s="230"/>
      <c r="X12" s="229">
        <f t="shared" si="6"/>
        <v>115426</v>
      </c>
      <c r="Y12" s="228">
        <f t="shared" si="7"/>
        <v>0.03717533311385646</v>
      </c>
    </row>
    <row r="13" spans="1:25" ht="19.5" customHeight="1">
      <c r="A13" s="235" t="s">
        <v>183</v>
      </c>
      <c r="B13" s="233">
        <v>12983</v>
      </c>
      <c r="C13" s="230">
        <v>11565</v>
      </c>
      <c r="D13" s="229">
        <v>0</v>
      </c>
      <c r="E13" s="230">
        <v>0</v>
      </c>
      <c r="F13" s="229">
        <f>SUM(B13:E13)</f>
        <v>24548</v>
      </c>
      <c r="G13" s="232">
        <f>F13/$F$9</f>
        <v>0.0337441613033593</v>
      </c>
      <c r="H13" s="233">
        <v>12387</v>
      </c>
      <c r="I13" s="230">
        <v>10538</v>
      </c>
      <c r="J13" s="229"/>
      <c r="K13" s="230"/>
      <c r="L13" s="229">
        <f>SUM(H13:K13)</f>
        <v>22925</v>
      </c>
      <c r="M13" s="234">
        <f>IF(ISERROR(F13/L13-1),"         /0",(F13/L13-1))</f>
        <v>0.07079607415485278</v>
      </c>
      <c r="N13" s="233">
        <v>36924</v>
      </c>
      <c r="O13" s="230">
        <v>36651</v>
      </c>
      <c r="P13" s="229"/>
      <c r="Q13" s="230"/>
      <c r="R13" s="229">
        <f>SUM(N13:Q13)</f>
        <v>73575</v>
      </c>
      <c r="S13" s="232">
        <f>R13/$R$9</f>
        <v>0.032853858268701026</v>
      </c>
      <c r="T13" s="233">
        <v>36557</v>
      </c>
      <c r="U13" s="230">
        <v>34743</v>
      </c>
      <c r="V13" s="229"/>
      <c r="W13" s="230"/>
      <c r="X13" s="229">
        <f>SUM(T13:W13)</f>
        <v>71300</v>
      </c>
      <c r="Y13" s="228">
        <f>IF(ISERROR(R13/X13-1),"         /0",IF(R13/X13&gt;5,"  *  ",(R13/X13-1)))</f>
        <v>0.03190743338008417</v>
      </c>
    </row>
    <row r="14" spans="1:25" ht="19.5" customHeight="1">
      <c r="A14" s="235" t="s">
        <v>184</v>
      </c>
      <c r="B14" s="233">
        <v>12607</v>
      </c>
      <c r="C14" s="230">
        <v>11222</v>
      </c>
      <c r="D14" s="229">
        <v>0</v>
      </c>
      <c r="E14" s="230">
        <v>0</v>
      </c>
      <c r="F14" s="229">
        <f t="shared" si="0"/>
        <v>23829</v>
      </c>
      <c r="G14" s="232">
        <f t="shared" si="1"/>
        <v>0.03275580982962965</v>
      </c>
      <c r="H14" s="233">
        <v>9720</v>
      </c>
      <c r="I14" s="230">
        <v>7864</v>
      </c>
      <c r="J14" s="229"/>
      <c r="K14" s="230"/>
      <c r="L14" s="229">
        <f t="shared" si="2"/>
        <v>17584</v>
      </c>
      <c r="M14" s="234">
        <f t="shared" si="3"/>
        <v>0.35515241128298447</v>
      </c>
      <c r="N14" s="233">
        <v>40979</v>
      </c>
      <c r="O14" s="230">
        <v>40967</v>
      </c>
      <c r="P14" s="229"/>
      <c r="Q14" s="230"/>
      <c r="R14" s="229">
        <f t="shared" si="4"/>
        <v>81946</v>
      </c>
      <c r="S14" s="232">
        <f t="shared" si="5"/>
        <v>0.036591807946815824</v>
      </c>
      <c r="T14" s="233">
        <v>27450</v>
      </c>
      <c r="U14" s="230">
        <v>25938</v>
      </c>
      <c r="V14" s="229"/>
      <c r="W14" s="230"/>
      <c r="X14" s="229">
        <f t="shared" si="6"/>
        <v>53388</v>
      </c>
      <c r="Y14" s="228">
        <f t="shared" si="7"/>
        <v>0.534914212931745</v>
      </c>
    </row>
    <row r="15" spans="1:25" ht="19.5" customHeight="1">
      <c r="A15" s="235" t="s">
        <v>185</v>
      </c>
      <c r="B15" s="233">
        <v>10889</v>
      </c>
      <c r="C15" s="230">
        <v>10843</v>
      </c>
      <c r="D15" s="229">
        <v>0</v>
      </c>
      <c r="E15" s="230">
        <v>0</v>
      </c>
      <c r="F15" s="229">
        <f>SUM(B15:E15)</f>
        <v>21732</v>
      </c>
      <c r="G15" s="232">
        <f>F15/$F$9</f>
        <v>0.029873232582882686</v>
      </c>
      <c r="H15" s="233">
        <v>11620</v>
      </c>
      <c r="I15" s="230">
        <v>10734</v>
      </c>
      <c r="J15" s="229"/>
      <c r="K15" s="230"/>
      <c r="L15" s="229">
        <f>SUM(H15:K15)</f>
        <v>22354</v>
      </c>
      <c r="M15" s="234">
        <f>IF(ISERROR(F15/L15-1),"         /0",(F15/L15-1))</f>
        <v>-0.02782499776326386</v>
      </c>
      <c r="N15" s="233">
        <v>29869</v>
      </c>
      <c r="O15" s="230">
        <v>31426</v>
      </c>
      <c r="P15" s="229"/>
      <c r="Q15" s="230"/>
      <c r="R15" s="229">
        <f>SUM(N15:Q15)</f>
        <v>61295</v>
      </c>
      <c r="S15" s="232">
        <f>R15/$R$9</f>
        <v>0.02737040085056105</v>
      </c>
      <c r="T15" s="233">
        <v>30293</v>
      </c>
      <c r="U15" s="230">
        <v>30034</v>
      </c>
      <c r="V15" s="229"/>
      <c r="W15" s="230"/>
      <c r="X15" s="229">
        <f>SUM(T15:W15)</f>
        <v>60327</v>
      </c>
      <c r="Y15" s="228">
        <f>IF(ISERROR(R15/X15-1),"         /0",IF(R15/X15&gt;5,"  *  ",(R15/X15-1)))</f>
        <v>0.016045883269514505</v>
      </c>
    </row>
    <row r="16" spans="1:25" ht="19.5" customHeight="1">
      <c r="A16" s="235" t="s">
        <v>192</v>
      </c>
      <c r="B16" s="233">
        <v>5586</v>
      </c>
      <c r="C16" s="230">
        <v>5515</v>
      </c>
      <c r="D16" s="229">
        <v>0</v>
      </c>
      <c r="E16" s="230">
        <v>0</v>
      </c>
      <c r="F16" s="229">
        <f>SUM(B16:E16)</f>
        <v>11101</v>
      </c>
      <c r="G16" s="232">
        <f>F16/$F$9</f>
        <v>0.015259651891339071</v>
      </c>
      <c r="H16" s="233">
        <v>5527</v>
      </c>
      <c r="I16" s="230">
        <v>5184</v>
      </c>
      <c r="J16" s="229"/>
      <c r="K16" s="230"/>
      <c r="L16" s="229">
        <f>SUM(H16:K16)</f>
        <v>10711</v>
      </c>
      <c r="M16" s="234">
        <f>IF(ISERROR(F16/L16-1),"         /0",(F16/L16-1))</f>
        <v>0.03641116609093453</v>
      </c>
      <c r="N16" s="233">
        <v>15933</v>
      </c>
      <c r="O16" s="230">
        <v>17746</v>
      </c>
      <c r="P16" s="229"/>
      <c r="Q16" s="230"/>
      <c r="R16" s="229">
        <f>SUM(N16:Q16)</f>
        <v>33679</v>
      </c>
      <c r="S16" s="232">
        <f>R16/$R$9</f>
        <v>0.015038873158431285</v>
      </c>
      <c r="T16" s="233">
        <v>15456</v>
      </c>
      <c r="U16" s="230">
        <v>15532</v>
      </c>
      <c r="V16" s="229"/>
      <c r="W16" s="230"/>
      <c r="X16" s="229">
        <f>SUM(T16:W16)</f>
        <v>30988</v>
      </c>
      <c r="Y16" s="228">
        <f>IF(ISERROR(R16/X16-1),"         /0",IF(R16/X16&gt;5,"  *  ",(R16/X16-1)))</f>
        <v>0.08684006712275716</v>
      </c>
    </row>
    <row r="17" spans="1:25" ht="19.5" customHeight="1">
      <c r="A17" s="235" t="s">
        <v>158</v>
      </c>
      <c r="B17" s="233">
        <v>5094</v>
      </c>
      <c r="C17" s="230">
        <v>4703</v>
      </c>
      <c r="D17" s="229">
        <v>0</v>
      </c>
      <c r="E17" s="230">
        <v>0</v>
      </c>
      <c r="F17" s="229">
        <f>SUM(B17:E17)</f>
        <v>9797</v>
      </c>
      <c r="G17" s="232">
        <f>F17/$F$9</f>
        <v>0.013467147966800187</v>
      </c>
      <c r="H17" s="233">
        <v>3432</v>
      </c>
      <c r="I17" s="230">
        <v>2826</v>
      </c>
      <c r="J17" s="229"/>
      <c r="K17" s="230"/>
      <c r="L17" s="229">
        <f>SUM(H17:K17)</f>
        <v>6258</v>
      </c>
      <c r="M17" s="234">
        <f>IF(ISERROR(F17/L17-1),"         /0",(F17/L17-1))</f>
        <v>0.5655161393416428</v>
      </c>
      <c r="N17" s="233">
        <v>14800</v>
      </c>
      <c r="O17" s="230">
        <v>14889</v>
      </c>
      <c r="P17" s="229"/>
      <c r="Q17" s="230"/>
      <c r="R17" s="229">
        <f>SUM(N17:Q17)</f>
        <v>29689</v>
      </c>
      <c r="S17" s="232">
        <f>R17/$R$9</f>
        <v>0.013257196033156162</v>
      </c>
      <c r="T17" s="233">
        <v>9693</v>
      </c>
      <c r="U17" s="230">
        <v>9256</v>
      </c>
      <c r="V17" s="229"/>
      <c r="W17" s="230"/>
      <c r="X17" s="229">
        <f>SUM(T17:W17)</f>
        <v>18949</v>
      </c>
      <c r="Y17" s="228">
        <f>IF(ISERROR(R17/X17-1),"         /0",IF(R17/X17&gt;5,"  *  ",(R17/X17-1)))</f>
        <v>0.5667845268879623</v>
      </c>
    </row>
    <row r="18" spans="1:25" ht="19.5" customHeight="1">
      <c r="A18" s="235" t="s">
        <v>186</v>
      </c>
      <c r="B18" s="233">
        <v>4543</v>
      </c>
      <c r="C18" s="230">
        <v>3372</v>
      </c>
      <c r="D18" s="229">
        <v>0</v>
      </c>
      <c r="E18" s="230">
        <v>0</v>
      </c>
      <c r="F18" s="229">
        <f>SUM(B18:E18)</f>
        <v>7915</v>
      </c>
      <c r="G18" s="232">
        <f>F18/$F$9</f>
        <v>0.010880113928470296</v>
      </c>
      <c r="H18" s="233">
        <v>2266</v>
      </c>
      <c r="I18" s="230">
        <v>1646</v>
      </c>
      <c r="J18" s="229"/>
      <c r="K18" s="230"/>
      <c r="L18" s="229">
        <f>SUM(H18:K18)</f>
        <v>3912</v>
      </c>
      <c r="M18" s="234">
        <f>IF(ISERROR(F18/L18-1),"         /0",(F18/L18-1))</f>
        <v>1.0232617586912065</v>
      </c>
      <c r="N18" s="233">
        <v>12822</v>
      </c>
      <c r="O18" s="230">
        <v>11698</v>
      </c>
      <c r="P18" s="229"/>
      <c r="Q18" s="230"/>
      <c r="R18" s="229">
        <f>SUM(N18:Q18)</f>
        <v>24520</v>
      </c>
      <c r="S18" s="232">
        <f>R18/$R$9</f>
        <v>0.010949053411465159</v>
      </c>
      <c r="T18" s="233">
        <v>5701</v>
      </c>
      <c r="U18" s="230">
        <v>5655</v>
      </c>
      <c r="V18" s="229"/>
      <c r="W18" s="230"/>
      <c r="X18" s="229">
        <f>SUM(T18:W18)</f>
        <v>11356</v>
      </c>
      <c r="Y18" s="228">
        <f>IF(ISERROR(R18/X18-1),"         /0",IF(R18/X18&gt;5,"  *  ",(R18/X18-1)))</f>
        <v>1.1592109897851355</v>
      </c>
    </row>
    <row r="19" spans="1:25" ht="19.5" customHeight="1">
      <c r="A19" s="235" t="s">
        <v>196</v>
      </c>
      <c r="B19" s="233">
        <v>3130</v>
      </c>
      <c r="C19" s="230">
        <v>2403</v>
      </c>
      <c r="D19" s="229">
        <v>0</v>
      </c>
      <c r="E19" s="230">
        <v>0</v>
      </c>
      <c r="F19" s="229">
        <f t="shared" si="0"/>
        <v>5533</v>
      </c>
      <c r="G19" s="232">
        <f t="shared" si="1"/>
        <v>0.00760577010312396</v>
      </c>
      <c r="H19" s="233">
        <v>3642</v>
      </c>
      <c r="I19" s="230">
        <v>2403</v>
      </c>
      <c r="J19" s="229"/>
      <c r="K19" s="230"/>
      <c r="L19" s="229">
        <f t="shared" si="2"/>
        <v>6045</v>
      </c>
      <c r="M19" s="234">
        <f t="shared" si="3"/>
        <v>-0.08469809760132341</v>
      </c>
      <c r="N19" s="233">
        <v>9418</v>
      </c>
      <c r="O19" s="230">
        <v>7924</v>
      </c>
      <c r="P19" s="229"/>
      <c r="Q19" s="230"/>
      <c r="R19" s="229">
        <f t="shared" si="4"/>
        <v>17342</v>
      </c>
      <c r="S19" s="232">
        <f t="shared" si="5"/>
        <v>0.007743820728451419</v>
      </c>
      <c r="T19" s="233">
        <v>9977</v>
      </c>
      <c r="U19" s="230">
        <v>7344</v>
      </c>
      <c r="V19" s="229"/>
      <c r="W19" s="230"/>
      <c r="X19" s="229">
        <f t="shared" si="6"/>
        <v>17321</v>
      </c>
      <c r="Y19" s="228">
        <f t="shared" si="7"/>
        <v>0.0012124011315743921</v>
      </c>
    </row>
    <row r="20" spans="1:25" ht="19.5" customHeight="1">
      <c r="A20" s="235" t="s">
        <v>191</v>
      </c>
      <c r="B20" s="233">
        <v>569</v>
      </c>
      <c r="C20" s="230">
        <v>730</v>
      </c>
      <c r="D20" s="229">
        <v>0</v>
      </c>
      <c r="E20" s="230">
        <v>0</v>
      </c>
      <c r="F20" s="229">
        <f>SUM(B20:E20)</f>
        <v>1299</v>
      </c>
      <c r="G20" s="232">
        <f>F20/$F$9</f>
        <v>0.0017856308266687194</v>
      </c>
      <c r="H20" s="233">
        <v>1277</v>
      </c>
      <c r="I20" s="230">
        <v>1126</v>
      </c>
      <c r="J20" s="229"/>
      <c r="K20" s="230"/>
      <c r="L20" s="229">
        <f>SUM(H20:K20)</f>
        <v>2403</v>
      </c>
      <c r="M20" s="234">
        <f>IF(ISERROR(F20/L20-1),"         /0",(F20/L20-1))</f>
        <v>-0.45942571785268416</v>
      </c>
      <c r="N20" s="233">
        <v>2027</v>
      </c>
      <c r="O20" s="230">
        <v>3344</v>
      </c>
      <c r="P20" s="229"/>
      <c r="Q20" s="230"/>
      <c r="R20" s="229">
        <f>SUM(N20:Q20)</f>
        <v>5371</v>
      </c>
      <c r="S20" s="232">
        <f>R20/$R$9</f>
        <v>0.002398342817005684</v>
      </c>
      <c r="T20" s="233">
        <v>3346</v>
      </c>
      <c r="U20" s="230">
        <v>2656</v>
      </c>
      <c r="V20" s="229"/>
      <c r="W20" s="230"/>
      <c r="X20" s="229">
        <f>SUM(T20:W20)</f>
        <v>6002</v>
      </c>
      <c r="Y20" s="228">
        <f>IF(ISERROR(R20/X20-1),"         /0",IF(R20/X20&gt;5,"  *  ",(R20/X20-1)))</f>
        <v>-0.10513162279240251</v>
      </c>
    </row>
    <row r="21" spans="1:25" ht="19.5" customHeight="1" thickBot="1">
      <c r="A21" s="235" t="s">
        <v>168</v>
      </c>
      <c r="B21" s="233">
        <v>377</v>
      </c>
      <c r="C21" s="230">
        <v>117</v>
      </c>
      <c r="D21" s="229">
        <v>4</v>
      </c>
      <c r="E21" s="230">
        <v>2</v>
      </c>
      <c r="F21" s="229">
        <f t="shared" si="0"/>
        <v>500</v>
      </c>
      <c r="G21" s="232">
        <f t="shared" si="1"/>
        <v>0.0006873097870164432</v>
      </c>
      <c r="H21" s="233">
        <v>656</v>
      </c>
      <c r="I21" s="230">
        <v>347</v>
      </c>
      <c r="J21" s="229">
        <v>9</v>
      </c>
      <c r="K21" s="230">
        <v>4</v>
      </c>
      <c r="L21" s="229">
        <f t="shared" si="2"/>
        <v>1016</v>
      </c>
      <c r="M21" s="234">
        <f t="shared" si="3"/>
        <v>-0.5078740157480315</v>
      </c>
      <c r="N21" s="233">
        <v>2139</v>
      </c>
      <c r="O21" s="230">
        <v>515</v>
      </c>
      <c r="P21" s="229">
        <v>13</v>
      </c>
      <c r="Q21" s="230">
        <v>8</v>
      </c>
      <c r="R21" s="229">
        <f t="shared" si="4"/>
        <v>2675</v>
      </c>
      <c r="S21" s="232">
        <f t="shared" si="5"/>
        <v>0.00119448278448896</v>
      </c>
      <c r="T21" s="233">
        <v>2514</v>
      </c>
      <c r="U21" s="230">
        <v>1518</v>
      </c>
      <c r="V21" s="229">
        <v>23</v>
      </c>
      <c r="W21" s="230">
        <v>16</v>
      </c>
      <c r="X21" s="229">
        <f t="shared" si="6"/>
        <v>4071</v>
      </c>
      <c r="Y21" s="228">
        <f t="shared" si="7"/>
        <v>-0.3429132891181528</v>
      </c>
    </row>
    <row r="22" spans="1:25" s="283" customFormat="1" ht="19.5" customHeight="1">
      <c r="A22" s="292" t="s">
        <v>60</v>
      </c>
      <c r="B22" s="289">
        <f>SUM(B23:B33)</f>
        <v>108144</v>
      </c>
      <c r="C22" s="288">
        <f>SUM(C23:C33)</f>
        <v>104573</v>
      </c>
      <c r="D22" s="287">
        <f>SUM(D23:D33)</f>
        <v>106</v>
      </c>
      <c r="E22" s="288">
        <f>SUM(E23:E33)</f>
        <v>81</v>
      </c>
      <c r="F22" s="287">
        <f t="shared" si="0"/>
        <v>212904</v>
      </c>
      <c r="G22" s="290">
        <f t="shared" si="1"/>
        <v>0.29266200578989765</v>
      </c>
      <c r="H22" s="289">
        <f>SUM(H23:H33)</f>
        <v>106244</v>
      </c>
      <c r="I22" s="288">
        <f>SUM(I23:I33)</f>
        <v>94501</v>
      </c>
      <c r="J22" s="287">
        <f>SUM(J23:J33)</f>
        <v>224</v>
      </c>
      <c r="K22" s="288">
        <f>SUM(K23:K33)</f>
        <v>142</v>
      </c>
      <c r="L22" s="287">
        <f t="shared" si="2"/>
        <v>201111</v>
      </c>
      <c r="M22" s="291">
        <f t="shared" si="3"/>
        <v>0.05863925891671773</v>
      </c>
      <c r="N22" s="289">
        <f>SUM(N23:N33)</f>
        <v>320445</v>
      </c>
      <c r="O22" s="288">
        <f>SUM(O23:O33)</f>
        <v>318274</v>
      </c>
      <c r="P22" s="287">
        <f>SUM(P23:P33)</f>
        <v>176</v>
      </c>
      <c r="Q22" s="288">
        <f>SUM(Q23:Q33)</f>
        <v>105</v>
      </c>
      <c r="R22" s="287">
        <f t="shared" si="4"/>
        <v>639000</v>
      </c>
      <c r="S22" s="290">
        <f t="shared" si="5"/>
        <v>0.2853362614162413</v>
      </c>
      <c r="T22" s="289">
        <f>SUM(T23:T33)</f>
        <v>312946</v>
      </c>
      <c r="U22" s="288">
        <f>SUM(U23:U33)</f>
        <v>296863</v>
      </c>
      <c r="V22" s="287">
        <f>SUM(V23:V33)</f>
        <v>401</v>
      </c>
      <c r="W22" s="288">
        <f>SUM(W23:W33)</f>
        <v>278</v>
      </c>
      <c r="X22" s="287">
        <f t="shared" si="6"/>
        <v>610488</v>
      </c>
      <c r="Y22" s="284">
        <f t="shared" si="7"/>
        <v>0.046703620709989346</v>
      </c>
    </row>
    <row r="23" spans="1:25" ht="19.5" customHeight="1">
      <c r="A23" s="250" t="s">
        <v>179</v>
      </c>
      <c r="B23" s="247">
        <v>24115</v>
      </c>
      <c r="C23" s="245">
        <v>25452</v>
      </c>
      <c r="D23" s="246">
        <v>0</v>
      </c>
      <c r="E23" s="245">
        <v>0</v>
      </c>
      <c r="F23" s="246">
        <f t="shared" si="0"/>
        <v>49567</v>
      </c>
      <c r="G23" s="248">
        <f t="shared" si="1"/>
        <v>0.06813576842608808</v>
      </c>
      <c r="H23" s="247">
        <v>23269</v>
      </c>
      <c r="I23" s="245">
        <v>21163</v>
      </c>
      <c r="J23" s="246"/>
      <c r="K23" s="245"/>
      <c r="L23" s="246">
        <f t="shared" si="2"/>
        <v>44432</v>
      </c>
      <c r="M23" s="249">
        <f t="shared" si="3"/>
        <v>0.11556985956067689</v>
      </c>
      <c r="N23" s="247">
        <v>68224</v>
      </c>
      <c r="O23" s="245">
        <v>70320</v>
      </c>
      <c r="P23" s="246"/>
      <c r="Q23" s="245"/>
      <c r="R23" s="246">
        <f t="shared" si="4"/>
        <v>138544</v>
      </c>
      <c r="S23" s="248">
        <f t="shared" si="5"/>
        <v>0.06186483098850037</v>
      </c>
      <c r="T23" s="247">
        <v>66627</v>
      </c>
      <c r="U23" s="245">
        <v>63853</v>
      </c>
      <c r="V23" s="246"/>
      <c r="W23" s="245"/>
      <c r="X23" s="246">
        <f t="shared" si="6"/>
        <v>130480</v>
      </c>
      <c r="Y23" s="244">
        <f t="shared" si="7"/>
        <v>0.06180257510729614</v>
      </c>
    </row>
    <row r="24" spans="1:25" ht="19.5" customHeight="1">
      <c r="A24" s="250" t="s">
        <v>157</v>
      </c>
      <c r="B24" s="247">
        <v>24538</v>
      </c>
      <c r="C24" s="245">
        <v>24525</v>
      </c>
      <c r="D24" s="246">
        <v>94</v>
      </c>
      <c r="E24" s="245">
        <v>77</v>
      </c>
      <c r="F24" s="246">
        <f t="shared" si="0"/>
        <v>49234</v>
      </c>
      <c r="G24" s="248">
        <f t="shared" si="1"/>
        <v>0.06767802010793512</v>
      </c>
      <c r="H24" s="247">
        <v>36387</v>
      </c>
      <c r="I24" s="245">
        <v>32676</v>
      </c>
      <c r="J24" s="246">
        <v>118</v>
      </c>
      <c r="K24" s="245">
        <v>40</v>
      </c>
      <c r="L24" s="246">
        <f t="shared" si="2"/>
        <v>69221</v>
      </c>
      <c r="M24" s="249">
        <f t="shared" si="3"/>
        <v>-0.2887418557952066</v>
      </c>
      <c r="N24" s="247">
        <v>83705</v>
      </c>
      <c r="O24" s="245">
        <v>80930</v>
      </c>
      <c r="P24" s="246">
        <v>141</v>
      </c>
      <c r="Q24" s="245">
        <v>77</v>
      </c>
      <c r="R24" s="246">
        <f t="shared" si="4"/>
        <v>164853</v>
      </c>
      <c r="S24" s="248">
        <f t="shared" si="5"/>
        <v>0.07361273662480693</v>
      </c>
      <c r="T24" s="247">
        <v>107041</v>
      </c>
      <c r="U24" s="245">
        <v>102973</v>
      </c>
      <c r="V24" s="246">
        <v>282</v>
      </c>
      <c r="W24" s="245">
        <v>171</v>
      </c>
      <c r="X24" s="246">
        <f t="shared" si="6"/>
        <v>210467</v>
      </c>
      <c r="Y24" s="244">
        <f t="shared" si="7"/>
        <v>-0.2167275629908727</v>
      </c>
    </row>
    <row r="25" spans="1:25" ht="19.5" customHeight="1">
      <c r="A25" s="250" t="s">
        <v>181</v>
      </c>
      <c r="B25" s="247">
        <v>17546</v>
      </c>
      <c r="C25" s="245">
        <v>16017</v>
      </c>
      <c r="D25" s="246">
        <v>0</v>
      </c>
      <c r="E25" s="245">
        <v>0</v>
      </c>
      <c r="F25" s="246">
        <f t="shared" si="0"/>
        <v>33563</v>
      </c>
      <c r="G25" s="248">
        <f t="shared" si="1"/>
        <v>0.046136356763265766</v>
      </c>
      <c r="H25" s="247">
        <v>11310</v>
      </c>
      <c r="I25" s="245">
        <v>9254</v>
      </c>
      <c r="J25" s="246"/>
      <c r="K25" s="245"/>
      <c r="L25" s="246">
        <f t="shared" si="2"/>
        <v>20564</v>
      </c>
      <c r="M25" s="249">
        <f t="shared" si="3"/>
        <v>0.6321241003695779</v>
      </c>
      <c r="N25" s="247">
        <v>48539</v>
      </c>
      <c r="O25" s="245">
        <v>47281</v>
      </c>
      <c r="P25" s="246"/>
      <c r="Q25" s="245"/>
      <c r="R25" s="246">
        <f t="shared" si="4"/>
        <v>95820</v>
      </c>
      <c r="S25" s="248">
        <f t="shared" si="5"/>
        <v>0.0427870431438251</v>
      </c>
      <c r="T25" s="247">
        <v>33368</v>
      </c>
      <c r="U25" s="245">
        <v>29776</v>
      </c>
      <c r="V25" s="246"/>
      <c r="W25" s="245"/>
      <c r="X25" s="246">
        <f t="shared" si="6"/>
        <v>63144</v>
      </c>
      <c r="Y25" s="244">
        <f t="shared" si="7"/>
        <v>0.5174838464462181</v>
      </c>
    </row>
    <row r="26" spans="1:25" ht="19.5" customHeight="1">
      <c r="A26" s="250" t="s">
        <v>182</v>
      </c>
      <c r="B26" s="247">
        <v>13843</v>
      </c>
      <c r="C26" s="245">
        <v>12242</v>
      </c>
      <c r="D26" s="246">
        <v>0</v>
      </c>
      <c r="E26" s="245">
        <v>0</v>
      </c>
      <c r="F26" s="246">
        <f>SUM(B26:E26)</f>
        <v>26085</v>
      </c>
      <c r="G26" s="248">
        <f>F26/$F$9</f>
        <v>0.035856951588647844</v>
      </c>
      <c r="H26" s="247">
        <v>10302</v>
      </c>
      <c r="I26" s="245">
        <v>8386</v>
      </c>
      <c r="J26" s="246"/>
      <c r="K26" s="245"/>
      <c r="L26" s="246">
        <f>SUM(H26:K26)</f>
        <v>18688</v>
      </c>
      <c r="M26" s="249">
        <f>IF(ISERROR(F26/L26-1),"         /0",(F26/L26-1))</f>
        <v>0.39581549657534243</v>
      </c>
      <c r="N26" s="247">
        <v>36435</v>
      </c>
      <c r="O26" s="245">
        <v>35231</v>
      </c>
      <c r="P26" s="246"/>
      <c r="Q26" s="245"/>
      <c r="R26" s="246">
        <f>SUM(N26:Q26)</f>
        <v>71666</v>
      </c>
      <c r="S26" s="248">
        <f>R26/$R$9</f>
        <v>0.032001421769415256</v>
      </c>
      <c r="T26" s="247">
        <v>31318</v>
      </c>
      <c r="U26" s="245">
        <v>27991</v>
      </c>
      <c r="V26" s="246"/>
      <c r="W26" s="245"/>
      <c r="X26" s="246">
        <f>SUM(T26:W26)</f>
        <v>59309</v>
      </c>
      <c r="Y26" s="244">
        <f>IF(ISERROR(R26/X26-1),"         /0",IF(R26/X26&gt;5,"  *  ",(R26/X26-1)))</f>
        <v>0.20834949164545002</v>
      </c>
    </row>
    <row r="27" spans="1:25" ht="19.5" customHeight="1">
      <c r="A27" s="250" t="s">
        <v>158</v>
      </c>
      <c r="B27" s="247">
        <v>13100</v>
      </c>
      <c r="C27" s="245">
        <v>11923</v>
      </c>
      <c r="D27" s="246">
        <v>0</v>
      </c>
      <c r="E27" s="245">
        <v>0</v>
      </c>
      <c r="F27" s="246">
        <f t="shared" si="0"/>
        <v>25023</v>
      </c>
      <c r="G27" s="248">
        <f t="shared" si="1"/>
        <v>0.034397105601024915</v>
      </c>
      <c r="H27" s="247">
        <v>2682</v>
      </c>
      <c r="I27" s="245">
        <v>2072</v>
      </c>
      <c r="J27" s="246">
        <v>89</v>
      </c>
      <c r="K27" s="245">
        <v>85</v>
      </c>
      <c r="L27" s="246">
        <f t="shared" si="2"/>
        <v>4928</v>
      </c>
      <c r="M27" s="249">
        <f t="shared" si="3"/>
        <v>4.0777191558441555</v>
      </c>
      <c r="N27" s="247">
        <v>36427</v>
      </c>
      <c r="O27" s="245">
        <v>35020</v>
      </c>
      <c r="P27" s="246"/>
      <c r="Q27" s="245"/>
      <c r="R27" s="246">
        <f t="shared" si="4"/>
        <v>71447</v>
      </c>
      <c r="S27" s="248">
        <f t="shared" si="5"/>
        <v>0.031903630468554295</v>
      </c>
      <c r="T27" s="247">
        <v>8261</v>
      </c>
      <c r="U27" s="245">
        <v>8106</v>
      </c>
      <c r="V27" s="246">
        <v>89</v>
      </c>
      <c r="W27" s="245">
        <v>85</v>
      </c>
      <c r="X27" s="246">
        <f t="shared" si="6"/>
        <v>16541</v>
      </c>
      <c r="Y27" s="244">
        <f t="shared" si="7"/>
        <v>3.319388186929448</v>
      </c>
    </row>
    <row r="28" spans="1:25" ht="19.5" customHeight="1">
      <c r="A28" s="250" t="s">
        <v>161</v>
      </c>
      <c r="B28" s="247">
        <v>4207</v>
      </c>
      <c r="C28" s="245">
        <v>3716</v>
      </c>
      <c r="D28" s="246">
        <v>0</v>
      </c>
      <c r="E28" s="245">
        <v>0</v>
      </c>
      <c r="F28" s="246">
        <f>SUM(B28:E28)</f>
        <v>7923</v>
      </c>
      <c r="G28" s="248">
        <f>F28/$F$9</f>
        <v>0.010891110885062559</v>
      </c>
      <c r="H28" s="247">
        <v>4954</v>
      </c>
      <c r="I28" s="245">
        <v>4248</v>
      </c>
      <c r="J28" s="246"/>
      <c r="K28" s="245"/>
      <c r="L28" s="246">
        <f>SUM(H28:K28)</f>
        <v>9202</v>
      </c>
      <c r="M28" s="249">
        <f>IF(ISERROR(F28/L28-1),"         /0",(F28/L28-1))</f>
        <v>-0.1389915235818301</v>
      </c>
      <c r="N28" s="247">
        <v>14792</v>
      </c>
      <c r="O28" s="245">
        <v>13557</v>
      </c>
      <c r="P28" s="246"/>
      <c r="Q28" s="245"/>
      <c r="R28" s="246">
        <f>SUM(N28:Q28)</f>
        <v>28349</v>
      </c>
      <c r="S28" s="248">
        <f>R28/$R$9</f>
        <v>0.012658838301860759</v>
      </c>
      <c r="T28" s="247">
        <v>15598</v>
      </c>
      <c r="U28" s="245">
        <v>13253</v>
      </c>
      <c r="V28" s="246"/>
      <c r="W28" s="245"/>
      <c r="X28" s="246">
        <f>SUM(T28:W28)</f>
        <v>28851</v>
      </c>
      <c r="Y28" s="244">
        <f>IF(ISERROR(R28/X28-1),"         /0",IF(R28/X28&gt;5,"  *  ",(R28/X28-1)))</f>
        <v>-0.017399743509757037</v>
      </c>
    </row>
    <row r="29" spans="1:25" ht="19.5" customHeight="1">
      <c r="A29" s="250" t="s">
        <v>194</v>
      </c>
      <c r="B29" s="247">
        <v>4204</v>
      </c>
      <c r="C29" s="245">
        <v>3189</v>
      </c>
      <c r="D29" s="246">
        <v>0</v>
      </c>
      <c r="E29" s="245">
        <v>0</v>
      </c>
      <c r="F29" s="246">
        <f>SUM(B29:E29)</f>
        <v>7393</v>
      </c>
      <c r="G29" s="248">
        <f>F29/$F$9</f>
        <v>0.010162562510825129</v>
      </c>
      <c r="H29" s="247">
        <v>4513</v>
      </c>
      <c r="I29" s="245">
        <v>3972</v>
      </c>
      <c r="J29" s="246"/>
      <c r="K29" s="245"/>
      <c r="L29" s="246">
        <f>SUM(H29:K29)</f>
        <v>8485</v>
      </c>
      <c r="M29" s="249">
        <f>IF(ISERROR(F29/L29-1),"         /0",(F29/L29-1))</f>
        <v>-0.1286977018267531</v>
      </c>
      <c r="N29" s="247">
        <v>11776</v>
      </c>
      <c r="O29" s="245">
        <v>10840</v>
      </c>
      <c r="P29" s="246"/>
      <c r="Q29" s="245"/>
      <c r="R29" s="246">
        <f>SUM(N29:Q29)</f>
        <v>22616</v>
      </c>
      <c r="S29" s="248">
        <f>R29/$R$9</f>
        <v>0.010098849590281242</v>
      </c>
      <c r="T29" s="247">
        <v>12163</v>
      </c>
      <c r="U29" s="245">
        <v>11532</v>
      </c>
      <c r="V29" s="246"/>
      <c r="W29" s="245"/>
      <c r="X29" s="246">
        <f>SUM(T29:W29)</f>
        <v>23695</v>
      </c>
      <c r="Y29" s="244">
        <f>IF(ISERROR(R29/X29-1),"         /0",IF(R29/X29&gt;5,"  *  ",(R29/X29-1)))</f>
        <v>-0.0455370331293522</v>
      </c>
    </row>
    <row r="30" spans="1:25" ht="19.5" customHeight="1">
      <c r="A30" s="250" t="s">
        <v>195</v>
      </c>
      <c r="B30" s="247">
        <v>3221</v>
      </c>
      <c r="C30" s="245">
        <v>3391</v>
      </c>
      <c r="D30" s="246">
        <v>0</v>
      </c>
      <c r="E30" s="245">
        <v>0</v>
      </c>
      <c r="F30" s="246">
        <f>SUM(B30:E30)</f>
        <v>6612</v>
      </c>
      <c r="G30" s="248">
        <f>F30/$F$9</f>
        <v>0.009088984623505445</v>
      </c>
      <c r="H30" s="247">
        <v>1371</v>
      </c>
      <c r="I30" s="245">
        <v>1367</v>
      </c>
      <c r="J30" s="246"/>
      <c r="K30" s="245"/>
      <c r="L30" s="246">
        <f>SUM(H30:K30)</f>
        <v>2738</v>
      </c>
      <c r="M30" s="249">
        <f>IF(ISERROR(F30/L30-1),"         /0",(F30/L30-1))</f>
        <v>1.414901387874361</v>
      </c>
      <c r="N30" s="247">
        <v>10272</v>
      </c>
      <c r="O30" s="245">
        <v>11445</v>
      </c>
      <c r="P30" s="246"/>
      <c r="Q30" s="245"/>
      <c r="R30" s="246">
        <f>SUM(N30:Q30)</f>
        <v>21717</v>
      </c>
      <c r="S30" s="248">
        <f>R30/$R$9</f>
        <v>0.009697414067568877</v>
      </c>
      <c r="T30" s="247">
        <v>4479</v>
      </c>
      <c r="U30" s="245">
        <v>4454</v>
      </c>
      <c r="V30" s="246"/>
      <c r="W30" s="245"/>
      <c r="X30" s="246">
        <f>SUM(T30:W30)</f>
        <v>8933</v>
      </c>
      <c r="Y30" s="244">
        <f>IF(ISERROR(R30/X30-1),"         /0",IF(R30/X30&gt;5,"  *  ",(R30/X30-1)))</f>
        <v>1.4310981753050487</v>
      </c>
    </row>
    <row r="31" spans="1:25" ht="19.5" customHeight="1">
      <c r="A31" s="250" t="s">
        <v>191</v>
      </c>
      <c r="B31" s="247">
        <v>1355</v>
      </c>
      <c r="C31" s="245">
        <v>2575</v>
      </c>
      <c r="D31" s="246">
        <v>0</v>
      </c>
      <c r="E31" s="245">
        <v>0</v>
      </c>
      <c r="F31" s="246">
        <f t="shared" si="0"/>
        <v>3930</v>
      </c>
      <c r="G31" s="248">
        <f t="shared" si="1"/>
        <v>0.005402254925949244</v>
      </c>
      <c r="H31" s="247">
        <v>1120</v>
      </c>
      <c r="I31" s="245">
        <v>2334</v>
      </c>
      <c r="J31" s="246"/>
      <c r="K31" s="245"/>
      <c r="L31" s="246">
        <f t="shared" si="2"/>
        <v>3454</v>
      </c>
      <c r="M31" s="249">
        <f t="shared" si="3"/>
        <v>0.13781123335263468</v>
      </c>
      <c r="N31" s="247">
        <v>3766</v>
      </c>
      <c r="O31" s="245">
        <v>7265</v>
      </c>
      <c r="P31" s="246"/>
      <c r="Q31" s="245"/>
      <c r="R31" s="246">
        <f t="shared" si="4"/>
        <v>11031</v>
      </c>
      <c r="S31" s="248">
        <f t="shared" si="5"/>
        <v>0.004925734428298212</v>
      </c>
      <c r="T31" s="247">
        <v>2934</v>
      </c>
      <c r="U31" s="245">
        <v>5815</v>
      </c>
      <c r="V31" s="246"/>
      <c r="W31" s="245"/>
      <c r="X31" s="246">
        <f t="shared" si="6"/>
        <v>8749</v>
      </c>
      <c r="Y31" s="244">
        <f t="shared" si="7"/>
        <v>0.26082980912104237</v>
      </c>
    </row>
    <row r="32" spans="1:25" ht="19.5" customHeight="1">
      <c r="A32" s="250" t="s">
        <v>198</v>
      </c>
      <c r="B32" s="247">
        <v>1890</v>
      </c>
      <c r="C32" s="245">
        <v>1516</v>
      </c>
      <c r="D32" s="246">
        <v>0</v>
      </c>
      <c r="E32" s="245">
        <v>0</v>
      </c>
      <c r="F32" s="246">
        <f t="shared" si="0"/>
        <v>3406</v>
      </c>
      <c r="G32" s="248">
        <f t="shared" si="1"/>
        <v>0.004681954269156011</v>
      </c>
      <c r="H32" s="247">
        <v>2785</v>
      </c>
      <c r="I32" s="245">
        <v>2573</v>
      </c>
      <c r="J32" s="246"/>
      <c r="K32" s="245"/>
      <c r="L32" s="246">
        <f t="shared" si="2"/>
        <v>5358</v>
      </c>
      <c r="M32" s="249">
        <f t="shared" si="3"/>
        <v>-0.3643150429264651</v>
      </c>
      <c r="N32" s="247">
        <v>6023</v>
      </c>
      <c r="O32" s="245">
        <v>6272</v>
      </c>
      <c r="P32" s="246"/>
      <c r="Q32" s="245"/>
      <c r="R32" s="246">
        <f t="shared" si="4"/>
        <v>12295</v>
      </c>
      <c r="S32" s="248">
        <f t="shared" si="5"/>
        <v>0.0054901554524455195</v>
      </c>
      <c r="T32" s="247">
        <v>8126</v>
      </c>
      <c r="U32" s="245">
        <v>8000</v>
      </c>
      <c r="V32" s="246"/>
      <c r="W32" s="245"/>
      <c r="X32" s="246">
        <f t="shared" si="6"/>
        <v>16126</v>
      </c>
      <c r="Y32" s="244">
        <f t="shared" si="7"/>
        <v>-0.2375666625325561</v>
      </c>
    </row>
    <row r="33" spans="1:25" ht="19.5" customHeight="1" thickBot="1">
      <c r="A33" s="250" t="s">
        <v>168</v>
      </c>
      <c r="B33" s="247">
        <v>125</v>
      </c>
      <c r="C33" s="245">
        <v>27</v>
      </c>
      <c r="D33" s="246">
        <v>12</v>
      </c>
      <c r="E33" s="245">
        <v>4</v>
      </c>
      <c r="F33" s="246">
        <f t="shared" si="0"/>
        <v>168</v>
      </c>
      <c r="G33" s="248">
        <f t="shared" si="1"/>
        <v>0.0002309360884375249</v>
      </c>
      <c r="H33" s="247">
        <v>7551</v>
      </c>
      <c r="I33" s="245">
        <v>6456</v>
      </c>
      <c r="J33" s="246">
        <v>17</v>
      </c>
      <c r="K33" s="245">
        <v>17</v>
      </c>
      <c r="L33" s="246">
        <f t="shared" si="2"/>
        <v>14041</v>
      </c>
      <c r="M33" s="249">
        <f t="shared" si="3"/>
        <v>-0.9880350402392992</v>
      </c>
      <c r="N33" s="247">
        <v>486</v>
      </c>
      <c r="O33" s="245">
        <v>113</v>
      </c>
      <c r="P33" s="246">
        <v>35</v>
      </c>
      <c r="Q33" s="245">
        <v>28</v>
      </c>
      <c r="R33" s="246">
        <f t="shared" si="4"/>
        <v>662</v>
      </c>
      <c r="S33" s="248">
        <f t="shared" si="5"/>
        <v>0.0002956065806847445</v>
      </c>
      <c r="T33" s="247">
        <v>23031</v>
      </c>
      <c r="U33" s="245">
        <v>21110</v>
      </c>
      <c r="V33" s="246">
        <v>30</v>
      </c>
      <c r="W33" s="245">
        <v>22</v>
      </c>
      <c r="X33" s="246">
        <f t="shared" si="6"/>
        <v>44193</v>
      </c>
      <c r="Y33" s="244">
        <f t="shared" si="7"/>
        <v>-0.9850202520761207</v>
      </c>
    </row>
    <row r="34" spans="1:25" s="283" customFormat="1" ht="19.5" customHeight="1">
      <c r="A34" s="292" t="s">
        <v>59</v>
      </c>
      <c r="B34" s="289">
        <f>SUM(B35:B41)</f>
        <v>47527</v>
      </c>
      <c r="C34" s="288">
        <f>SUM(C35:C41)</f>
        <v>36122</v>
      </c>
      <c r="D34" s="287">
        <f>SUM(D35:D41)</f>
        <v>64</v>
      </c>
      <c r="E34" s="288">
        <f>SUM(E35:E41)</f>
        <v>3</v>
      </c>
      <c r="F34" s="287">
        <f t="shared" si="0"/>
        <v>83716</v>
      </c>
      <c r="G34" s="290">
        <f t="shared" si="1"/>
        <v>0.11507765225973712</v>
      </c>
      <c r="H34" s="289">
        <f>SUM(H35:H41)</f>
        <v>44716</v>
      </c>
      <c r="I34" s="288">
        <f>SUM(I35:I41)</f>
        <v>37190</v>
      </c>
      <c r="J34" s="287">
        <f>SUM(J35:J41)</f>
        <v>44</v>
      </c>
      <c r="K34" s="288">
        <f>SUM(K35:K41)</f>
        <v>16</v>
      </c>
      <c r="L34" s="287">
        <f t="shared" si="2"/>
        <v>81966</v>
      </c>
      <c r="M34" s="291">
        <f t="shared" si="3"/>
        <v>0.021350315984676627</v>
      </c>
      <c r="N34" s="289">
        <f>SUM(N35:N41)</f>
        <v>138128</v>
      </c>
      <c r="O34" s="288">
        <f>SUM(O35:O41)</f>
        <v>117416</v>
      </c>
      <c r="P34" s="287">
        <f>SUM(P35:P41)</f>
        <v>95</v>
      </c>
      <c r="Q34" s="288">
        <f>SUM(Q35:Q41)</f>
        <v>3</v>
      </c>
      <c r="R34" s="287">
        <f t="shared" si="4"/>
        <v>255642</v>
      </c>
      <c r="S34" s="290">
        <f t="shared" si="5"/>
        <v>0.11415325906255205</v>
      </c>
      <c r="T34" s="289">
        <f>SUM(T35:T41)</f>
        <v>133355</v>
      </c>
      <c r="U34" s="288">
        <f>SUM(U35:U41)</f>
        <v>115886</v>
      </c>
      <c r="V34" s="287">
        <f>SUM(V35:V41)</f>
        <v>51</v>
      </c>
      <c r="W34" s="288">
        <f>SUM(W35:W41)</f>
        <v>24</v>
      </c>
      <c r="X34" s="287">
        <f t="shared" si="6"/>
        <v>249316</v>
      </c>
      <c r="Y34" s="284">
        <f t="shared" si="7"/>
        <v>0.025373421681721187</v>
      </c>
    </row>
    <row r="35" spans="1:25" ht="19.5" customHeight="1">
      <c r="A35" s="250" t="s">
        <v>157</v>
      </c>
      <c r="B35" s="247">
        <v>21777</v>
      </c>
      <c r="C35" s="245">
        <v>16653</v>
      </c>
      <c r="D35" s="246">
        <v>60</v>
      </c>
      <c r="E35" s="245">
        <v>0</v>
      </c>
      <c r="F35" s="246">
        <f t="shared" si="0"/>
        <v>38490</v>
      </c>
      <c r="G35" s="248">
        <f t="shared" si="1"/>
        <v>0.0529091074045258</v>
      </c>
      <c r="H35" s="247">
        <v>19704</v>
      </c>
      <c r="I35" s="245">
        <v>17468</v>
      </c>
      <c r="J35" s="246">
        <v>44</v>
      </c>
      <c r="K35" s="245">
        <v>16</v>
      </c>
      <c r="L35" s="246">
        <f t="shared" si="2"/>
        <v>37232</v>
      </c>
      <c r="M35" s="249">
        <f t="shared" si="3"/>
        <v>0.03378813923506652</v>
      </c>
      <c r="N35" s="247">
        <v>60899</v>
      </c>
      <c r="O35" s="245">
        <v>53800</v>
      </c>
      <c r="P35" s="246">
        <v>91</v>
      </c>
      <c r="Q35" s="245">
        <v>0</v>
      </c>
      <c r="R35" s="246">
        <f t="shared" si="4"/>
        <v>114790</v>
      </c>
      <c r="S35" s="248">
        <f t="shared" si="5"/>
        <v>0.0512578238622384</v>
      </c>
      <c r="T35" s="247">
        <v>57227</v>
      </c>
      <c r="U35" s="245">
        <v>54299</v>
      </c>
      <c r="V35" s="246">
        <v>49</v>
      </c>
      <c r="W35" s="245">
        <v>22</v>
      </c>
      <c r="X35" s="229">
        <f t="shared" si="6"/>
        <v>111597</v>
      </c>
      <c r="Y35" s="244">
        <f t="shared" si="7"/>
        <v>0.028611880247676913</v>
      </c>
    </row>
    <row r="36" spans="1:25" ht="19.5" customHeight="1">
      <c r="A36" s="250" t="s">
        <v>187</v>
      </c>
      <c r="B36" s="247">
        <v>9321</v>
      </c>
      <c r="C36" s="245">
        <v>7600</v>
      </c>
      <c r="D36" s="246">
        <v>0</v>
      </c>
      <c r="E36" s="245">
        <v>0</v>
      </c>
      <c r="F36" s="246">
        <f t="shared" si="0"/>
        <v>16921</v>
      </c>
      <c r="G36" s="248">
        <f t="shared" si="1"/>
        <v>0.02325993781221047</v>
      </c>
      <c r="H36" s="247">
        <v>8494</v>
      </c>
      <c r="I36" s="245">
        <v>7264</v>
      </c>
      <c r="J36" s="246"/>
      <c r="K36" s="245"/>
      <c r="L36" s="246">
        <f t="shared" si="2"/>
        <v>15758</v>
      </c>
      <c r="M36" s="249">
        <f t="shared" si="3"/>
        <v>0.0738037822058637</v>
      </c>
      <c r="N36" s="247">
        <v>27585</v>
      </c>
      <c r="O36" s="245">
        <v>25066</v>
      </c>
      <c r="P36" s="246"/>
      <c r="Q36" s="245"/>
      <c r="R36" s="246">
        <f t="shared" si="4"/>
        <v>52651</v>
      </c>
      <c r="S36" s="248">
        <f t="shared" si="5"/>
        <v>0.023510546948085322</v>
      </c>
      <c r="T36" s="247">
        <v>28574</v>
      </c>
      <c r="U36" s="245">
        <v>24831</v>
      </c>
      <c r="V36" s="246"/>
      <c r="W36" s="245"/>
      <c r="X36" s="229">
        <f t="shared" si="6"/>
        <v>53405</v>
      </c>
      <c r="Y36" s="244">
        <f t="shared" si="7"/>
        <v>-0.014118528227693994</v>
      </c>
    </row>
    <row r="37" spans="1:25" ht="19.5" customHeight="1">
      <c r="A37" s="250" t="s">
        <v>189</v>
      </c>
      <c r="B37" s="247">
        <v>7602</v>
      </c>
      <c r="C37" s="245">
        <v>5856</v>
      </c>
      <c r="D37" s="246">
        <v>0</v>
      </c>
      <c r="E37" s="245">
        <v>0</v>
      </c>
      <c r="F37" s="246">
        <f aca="true" t="shared" si="8" ref="F37:F43">SUM(B37:E37)</f>
        <v>13458</v>
      </c>
      <c r="G37" s="248">
        <f aca="true" t="shared" si="9" ref="G37:G43">F37/$F$9</f>
        <v>0.018499630227334585</v>
      </c>
      <c r="H37" s="247">
        <v>8693</v>
      </c>
      <c r="I37" s="245">
        <v>6699</v>
      </c>
      <c r="J37" s="246"/>
      <c r="K37" s="245"/>
      <c r="L37" s="246">
        <f aca="true" t="shared" si="10" ref="L37:L43">SUM(H37:K37)</f>
        <v>15392</v>
      </c>
      <c r="M37" s="249">
        <f aca="true" t="shared" si="11" ref="M37:M43">IF(ISERROR(F37/L37-1),"         /0",(F37/L37-1))</f>
        <v>-0.12564968814968813</v>
      </c>
      <c r="N37" s="247">
        <v>21616</v>
      </c>
      <c r="O37" s="245">
        <v>19193</v>
      </c>
      <c r="P37" s="246"/>
      <c r="Q37" s="245"/>
      <c r="R37" s="246">
        <f aca="true" t="shared" si="12" ref="R37:R43">SUM(N37:Q37)</f>
        <v>40809</v>
      </c>
      <c r="S37" s="248">
        <f aca="true" t="shared" si="13" ref="S37:S43">R37/$R$9</f>
        <v>0.01822267213166728</v>
      </c>
      <c r="T37" s="247">
        <v>22288</v>
      </c>
      <c r="U37" s="245">
        <v>18618</v>
      </c>
      <c r="V37" s="246"/>
      <c r="W37" s="245"/>
      <c r="X37" s="229">
        <f aca="true" t="shared" si="14" ref="X37:X43">SUM(T37:W37)</f>
        <v>40906</v>
      </c>
      <c r="Y37" s="244">
        <f aca="true" t="shared" si="15" ref="Y37:Y43">IF(ISERROR(R37/X37-1),"         /0",IF(R37/X37&gt;5,"  *  ",(R37/X37-1)))</f>
        <v>-0.002371290275265281</v>
      </c>
    </row>
    <row r="38" spans="1:25" ht="19.5" customHeight="1">
      <c r="A38" s="250" t="s">
        <v>190</v>
      </c>
      <c r="B38" s="247">
        <v>6940</v>
      </c>
      <c r="C38" s="245">
        <v>6013</v>
      </c>
      <c r="D38" s="246">
        <v>0</v>
      </c>
      <c r="E38" s="245">
        <v>0</v>
      </c>
      <c r="F38" s="246">
        <f t="shared" si="8"/>
        <v>12953</v>
      </c>
      <c r="G38" s="248">
        <f t="shared" si="9"/>
        <v>0.017805447342447978</v>
      </c>
      <c r="H38" s="247">
        <v>6629</v>
      </c>
      <c r="I38" s="245">
        <v>5759</v>
      </c>
      <c r="J38" s="246"/>
      <c r="K38" s="245"/>
      <c r="L38" s="246">
        <f t="shared" si="10"/>
        <v>12388</v>
      </c>
      <c r="M38" s="249">
        <f t="shared" si="11"/>
        <v>0.045608653535679666</v>
      </c>
      <c r="N38" s="247">
        <v>20003</v>
      </c>
      <c r="O38" s="245">
        <v>19357</v>
      </c>
      <c r="P38" s="246"/>
      <c r="Q38" s="245"/>
      <c r="R38" s="246">
        <f t="shared" si="12"/>
        <v>39360</v>
      </c>
      <c r="S38" s="248">
        <f t="shared" si="13"/>
        <v>0.017575642017751577</v>
      </c>
      <c r="T38" s="247">
        <v>19658</v>
      </c>
      <c r="U38" s="245">
        <v>18138</v>
      </c>
      <c r="V38" s="246"/>
      <c r="W38" s="245"/>
      <c r="X38" s="229">
        <f t="shared" si="14"/>
        <v>37796</v>
      </c>
      <c r="Y38" s="244">
        <f t="shared" si="15"/>
        <v>0.04138004021589592</v>
      </c>
    </row>
    <row r="39" spans="1:25" ht="19.5" customHeight="1">
      <c r="A39" s="250" t="s">
        <v>180</v>
      </c>
      <c r="B39" s="247">
        <v>809</v>
      </c>
      <c r="C39" s="245">
        <v>0</v>
      </c>
      <c r="D39" s="246">
        <v>0</v>
      </c>
      <c r="E39" s="245">
        <v>0</v>
      </c>
      <c r="F39" s="246">
        <f t="shared" si="8"/>
        <v>809</v>
      </c>
      <c r="G39" s="248">
        <f t="shared" si="9"/>
        <v>0.0011120672353926052</v>
      </c>
      <c r="H39" s="247">
        <v>593</v>
      </c>
      <c r="I39" s="245"/>
      <c r="J39" s="246"/>
      <c r="K39" s="245"/>
      <c r="L39" s="246">
        <f t="shared" si="10"/>
        <v>593</v>
      </c>
      <c r="M39" s="249">
        <f t="shared" si="11"/>
        <v>0.36424957841483985</v>
      </c>
      <c r="N39" s="247">
        <v>3793</v>
      </c>
      <c r="O39" s="245"/>
      <c r="P39" s="246"/>
      <c r="Q39" s="245"/>
      <c r="R39" s="246">
        <f t="shared" si="12"/>
        <v>3793</v>
      </c>
      <c r="S39" s="248">
        <f t="shared" si="13"/>
        <v>0.00169370960806229</v>
      </c>
      <c r="T39" s="247">
        <v>2787</v>
      </c>
      <c r="U39" s="245"/>
      <c r="V39" s="246"/>
      <c r="W39" s="245"/>
      <c r="X39" s="229">
        <f t="shared" si="14"/>
        <v>2787</v>
      </c>
      <c r="Y39" s="244">
        <f t="shared" si="15"/>
        <v>0.36096160746322203</v>
      </c>
    </row>
    <row r="40" spans="1:25" ht="19.5" customHeight="1">
      <c r="A40" s="250" t="s">
        <v>192</v>
      </c>
      <c r="B40" s="247">
        <v>732</v>
      </c>
      <c r="C40" s="245">
        <v>0</v>
      </c>
      <c r="D40" s="246">
        <v>0</v>
      </c>
      <c r="E40" s="245">
        <v>0</v>
      </c>
      <c r="F40" s="246">
        <f t="shared" si="8"/>
        <v>732</v>
      </c>
      <c r="G40" s="248">
        <f t="shared" si="9"/>
        <v>0.0010062215281920728</v>
      </c>
      <c r="H40" s="247">
        <v>293</v>
      </c>
      <c r="I40" s="245"/>
      <c r="J40" s="246"/>
      <c r="K40" s="245"/>
      <c r="L40" s="246">
        <f t="shared" si="10"/>
        <v>293</v>
      </c>
      <c r="M40" s="249">
        <f t="shared" si="11"/>
        <v>1.4982935153583616</v>
      </c>
      <c r="N40" s="247">
        <v>2578</v>
      </c>
      <c r="O40" s="245"/>
      <c r="P40" s="246"/>
      <c r="Q40" s="245"/>
      <c r="R40" s="246">
        <f t="shared" si="12"/>
        <v>2578</v>
      </c>
      <c r="S40" s="248">
        <f t="shared" si="13"/>
        <v>0.0011511688293130988</v>
      </c>
      <c r="T40" s="247">
        <v>1321</v>
      </c>
      <c r="U40" s="245"/>
      <c r="V40" s="246"/>
      <c r="W40" s="245"/>
      <c r="X40" s="229">
        <f t="shared" si="14"/>
        <v>1321</v>
      </c>
      <c r="Y40" s="244">
        <f t="shared" si="15"/>
        <v>0.9515518546555639</v>
      </c>
    </row>
    <row r="41" spans="1:25" ht="19.5" customHeight="1" thickBot="1">
      <c r="A41" s="250" t="s">
        <v>168</v>
      </c>
      <c r="B41" s="247">
        <v>346</v>
      </c>
      <c r="C41" s="245">
        <v>0</v>
      </c>
      <c r="D41" s="246">
        <v>4</v>
      </c>
      <c r="E41" s="245">
        <v>3</v>
      </c>
      <c r="F41" s="246">
        <f t="shared" si="8"/>
        <v>353</v>
      </c>
      <c r="G41" s="248">
        <f t="shared" si="9"/>
        <v>0.0004852407096336089</v>
      </c>
      <c r="H41" s="247">
        <v>310</v>
      </c>
      <c r="I41" s="245">
        <v>0</v>
      </c>
      <c r="J41" s="246">
        <v>0</v>
      </c>
      <c r="K41" s="245">
        <v>0</v>
      </c>
      <c r="L41" s="246">
        <f t="shared" si="10"/>
        <v>310</v>
      </c>
      <c r="M41" s="249">
        <f t="shared" si="11"/>
        <v>0.1387096774193548</v>
      </c>
      <c r="N41" s="247">
        <v>1654</v>
      </c>
      <c r="O41" s="245">
        <v>0</v>
      </c>
      <c r="P41" s="246">
        <v>4</v>
      </c>
      <c r="Q41" s="245">
        <v>3</v>
      </c>
      <c r="R41" s="246">
        <f t="shared" si="12"/>
        <v>1661</v>
      </c>
      <c r="S41" s="248">
        <f t="shared" si="13"/>
        <v>0.0007416956654340795</v>
      </c>
      <c r="T41" s="247">
        <v>1500</v>
      </c>
      <c r="U41" s="245">
        <v>0</v>
      </c>
      <c r="V41" s="246">
        <v>2</v>
      </c>
      <c r="W41" s="245">
        <v>2</v>
      </c>
      <c r="X41" s="229">
        <f t="shared" si="14"/>
        <v>1504</v>
      </c>
      <c r="Y41" s="244">
        <f t="shared" si="15"/>
        <v>0.1043882978723405</v>
      </c>
    </row>
    <row r="42" spans="1:25" s="283" customFormat="1" ht="19.5" customHeight="1">
      <c r="A42" s="292" t="s">
        <v>58</v>
      </c>
      <c r="B42" s="289">
        <f>SUM(B43:B50)</f>
        <v>93980</v>
      </c>
      <c r="C42" s="288">
        <f>SUM(C43:C50)</f>
        <v>87090</v>
      </c>
      <c r="D42" s="287">
        <f>SUM(D43:D50)</f>
        <v>3193</v>
      </c>
      <c r="E42" s="288">
        <f>SUM(E43:E50)</f>
        <v>2645</v>
      </c>
      <c r="F42" s="287">
        <f t="shared" si="8"/>
        <v>186908</v>
      </c>
      <c r="G42" s="290">
        <f t="shared" si="9"/>
        <v>0.25692739534333875</v>
      </c>
      <c r="H42" s="289">
        <f>SUM(H43:H50)</f>
        <v>81206</v>
      </c>
      <c r="I42" s="288">
        <f>SUM(I43:I50)</f>
        <v>72999</v>
      </c>
      <c r="J42" s="287">
        <f>SUM(J43:J50)</f>
        <v>4269</v>
      </c>
      <c r="K42" s="288">
        <f>SUM(K43:K50)</f>
        <v>4103</v>
      </c>
      <c r="L42" s="287">
        <f t="shared" si="10"/>
        <v>162577</v>
      </c>
      <c r="M42" s="291">
        <f t="shared" si="11"/>
        <v>0.14965831575192068</v>
      </c>
      <c r="N42" s="289">
        <f>SUM(N43:N50)</f>
        <v>296995</v>
      </c>
      <c r="O42" s="288">
        <f>SUM(O43:O50)</f>
        <v>278019</v>
      </c>
      <c r="P42" s="287">
        <f>SUM(P43:P50)</f>
        <v>10694</v>
      </c>
      <c r="Q42" s="288">
        <f>SUM(Q43:Q50)</f>
        <v>10294</v>
      </c>
      <c r="R42" s="287">
        <f t="shared" si="12"/>
        <v>596002</v>
      </c>
      <c r="S42" s="290">
        <f t="shared" si="13"/>
        <v>0.2661361228115847</v>
      </c>
      <c r="T42" s="289">
        <f>SUM(T43:T50)</f>
        <v>250868</v>
      </c>
      <c r="U42" s="288">
        <f>SUM(U43:U50)</f>
        <v>233395</v>
      </c>
      <c r="V42" s="287">
        <f>SUM(V43:V50)</f>
        <v>13055</v>
      </c>
      <c r="W42" s="288">
        <f>SUM(W43:W50)</f>
        <v>13678</v>
      </c>
      <c r="X42" s="287">
        <f t="shared" si="14"/>
        <v>510996</v>
      </c>
      <c r="Y42" s="284">
        <f t="shared" si="15"/>
        <v>0.1663535526696882</v>
      </c>
    </row>
    <row r="43" spans="1:25" s="220" customFormat="1" ht="19.5" customHeight="1">
      <c r="A43" s="235" t="s">
        <v>161</v>
      </c>
      <c r="B43" s="233">
        <v>48476</v>
      </c>
      <c r="C43" s="230">
        <v>42737</v>
      </c>
      <c r="D43" s="229">
        <v>0</v>
      </c>
      <c r="E43" s="230">
        <v>0</v>
      </c>
      <c r="F43" s="229">
        <f t="shared" si="8"/>
        <v>91213</v>
      </c>
      <c r="G43" s="232">
        <f t="shared" si="9"/>
        <v>0.12538317520626166</v>
      </c>
      <c r="H43" s="233">
        <v>46549</v>
      </c>
      <c r="I43" s="230">
        <v>40739</v>
      </c>
      <c r="J43" s="229">
        <v>553</v>
      </c>
      <c r="K43" s="230">
        <v>551</v>
      </c>
      <c r="L43" s="229">
        <f t="shared" si="10"/>
        <v>88392</v>
      </c>
      <c r="M43" s="234">
        <f t="shared" si="11"/>
        <v>0.031914652909765584</v>
      </c>
      <c r="N43" s="233">
        <v>156861</v>
      </c>
      <c r="O43" s="230">
        <v>143189</v>
      </c>
      <c r="P43" s="229">
        <v>373</v>
      </c>
      <c r="Q43" s="230">
        <v>629</v>
      </c>
      <c r="R43" s="229">
        <f t="shared" si="12"/>
        <v>301052</v>
      </c>
      <c r="S43" s="232">
        <f t="shared" si="13"/>
        <v>0.13443044158354034</v>
      </c>
      <c r="T43" s="231">
        <v>142055</v>
      </c>
      <c r="U43" s="230">
        <v>131293</v>
      </c>
      <c r="V43" s="229">
        <v>942</v>
      </c>
      <c r="W43" s="230">
        <v>1182</v>
      </c>
      <c r="X43" s="229">
        <f t="shared" si="14"/>
        <v>275472</v>
      </c>
      <c r="Y43" s="228">
        <f t="shared" si="15"/>
        <v>0.092858802346518</v>
      </c>
    </row>
    <row r="44" spans="1:25" s="220" customFormat="1" ht="19.5" customHeight="1">
      <c r="A44" s="235" t="s">
        <v>157</v>
      </c>
      <c r="B44" s="233">
        <v>21208</v>
      </c>
      <c r="C44" s="230">
        <v>21330</v>
      </c>
      <c r="D44" s="229">
        <v>3166</v>
      </c>
      <c r="E44" s="230">
        <v>2616</v>
      </c>
      <c r="F44" s="229">
        <f aca="true" t="shared" si="16" ref="F44:F50">SUM(B44:E44)</f>
        <v>48320</v>
      </c>
      <c r="G44" s="232">
        <f aca="true" t="shared" si="17" ref="G44:G50">F44/$F$9</f>
        <v>0.06642161781726907</v>
      </c>
      <c r="H44" s="233">
        <v>19396</v>
      </c>
      <c r="I44" s="230">
        <v>18331</v>
      </c>
      <c r="J44" s="229">
        <v>2836</v>
      </c>
      <c r="K44" s="230">
        <v>2708</v>
      </c>
      <c r="L44" s="229">
        <f aca="true" t="shared" si="18" ref="L44:L50">SUM(H44:K44)</f>
        <v>43271</v>
      </c>
      <c r="M44" s="234">
        <f aca="true" t="shared" si="19" ref="M44:M50">IF(ISERROR(F44/L44-1),"         /0",(F44/L44-1))</f>
        <v>0.11668322895241623</v>
      </c>
      <c r="N44" s="233">
        <v>63429</v>
      </c>
      <c r="O44" s="230">
        <v>62293</v>
      </c>
      <c r="P44" s="229">
        <v>8188</v>
      </c>
      <c r="Q44" s="230">
        <v>7619</v>
      </c>
      <c r="R44" s="229">
        <f aca="true" t="shared" si="20" ref="R44:R50">SUM(N44:Q44)</f>
        <v>141529</v>
      </c>
      <c r="S44" s="232">
        <f aca="true" t="shared" si="21" ref="S44:S50">R44/$R$9</f>
        <v>0.06319773981530394</v>
      </c>
      <c r="T44" s="231">
        <v>61976</v>
      </c>
      <c r="U44" s="230">
        <v>59435</v>
      </c>
      <c r="V44" s="229">
        <v>9819</v>
      </c>
      <c r="W44" s="230">
        <v>10188</v>
      </c>
      <c r="X44" s="229">
        <f aca="true" t="shared" si="22" ref="X44:X50">SUM(T44:W44)</f>
        <v>141418</v>
      </c>
      <c r="Y44" s="228">
        <f aca="true" t="shared" si="23" ref="Y44:Y50">IF(ISERROR(R44/X44-1),"         /0",IF(R44/X44&gt;5,"  *  ",(R44/X44-1)))</f>
        <v>0.0007849071546761621</v>
      </c>
    </row>
    <row r="45" spans="1:25" s="220" customFormat="1" ht="19.5" customHeight="1">
      <c r="A45" s="235" t="s">
        <v>188</v>
      </c>
      <c r="B45" s="233">
        <v>6974</v>
      </c>
      <c r="C45" s="230">
        <v>6845</v>
      </c>
      <c r="D45" s="229">
        <v>0</v>
      </c>
      <c r="E45" s="230">
        <v>0</v>
      </c>
      <c r="F45" s="229">
        <f t="shared" si="16"/>
        <v>13819</v>
      </c>
      <c r="G45" s="232">
        <f t="shared" si="17"/>
        <v>0.018995867893560458</v>
      </c>
      <c r="H45" s="233">
        <v>4115</v>
      </c>
      <c r="I45" s="230">
        <v>3920</v>
      </c>
      <c r="J45" s="229">
        <v>408</v>
      </c>
      <c r="K45" s="230">
        <v>489</v>
      </c>
      <c r="L45" s="229">
        <f t="shared" si="18"/>
        <v>8932</v>
      </c>
      <c r="M45" s="234">
        <f t="shared" si="19"/>
        <v>0.5471339005821765</v>
      </c>
      <c r="N45" s="233">
        <v>21797</v>
      </c>
      <c r="O45" s="230">
        <v>20183</v>
      </c>
      <c r="P45" s="229">
        <v>1529</v>
      </c>
      <c r="Q45" s="230">
        <v>1434</v>
      </c>
      <c r="R45" s="229">
        <f t="shared" si="20"/>
        <v>44943</v>
      </c>
      <c r="S45" s="232">
        <f t="shared" si="21"/>
        <v>0.020068650386275637</v>
      </c>
      <c r="T45" s="231">
        <v>13833</v>
      </c>
      <c r="U45" s="230">
        <v>13083</v>
      </c>
      <c r="V45" s="229">
        <v>1631</v>
      </c>
      <c r="W45" s="230">
        <v>1781</v>
      </c>
      <c r="X45" s="229">
        <f t="shared" si="22"/>
        <v>30328</v>
      </c>
      <c r="Y45" s="228">
        <f t="shared" si="23"/>
        <v>0.4818979161171195</v>
      </c>
    </row>
    <row r="46" spans="1:25" s="220" customFormat="1" ht="19.5" customHeight="1">
      <c r="A46" s="235" t="s">
        <v>186</v>
      </c>
      <c r="B46" s="233">
        <v>6104</v>
      </c>
      <c r="C46" s="230">
        <v>5500</v>
      </c>
      <c r="D46" s="229">
        <v>0</v>
      </c>
      <c r="E46" s="230">
        <v>0</v>
      </c>
      <c r="F46" s="229">
        <f>SUM(B46:E46)</f>
        <v>11604</v>
      </c>
      <c r="G46" s="232">
        <f>F46/$F$9</f>
        <v>0.015951085537077615</v>
      </c>
      <c r="H46" s="233">
        <v>3617</v>
      </c>
      <c r="I46" s="230">
        <v>3450</v>
      </c>
      <c r="J46" s="229">
        <v>261</v>
      </c>
      <c r="K46" s="230">
        <v>138</v>
      </c>
      <c r="L46" s="229">
        <f>SUM(H46:K46)</f>
        <v>7466</v>
      </c>
      <c r="M46" s="234">
        <f>IF(ISERROR(F46/L46-1),"         /0",(F46/L46-1))</f>
        <v>0.5542459148138226</v>
      </c>
      <c r="N46" s="233">
        <v>17221</v>
      </c>
      <c r="O46" s="230">
        <v>15661</v>
      </c>
      <c r="P46" s="229">
        <v>117</v>
      </c>
      <c r="Q46" s="230">
        <v>116</v>
      </c>
      <c r="R46" s="229">
        <f>SUM(N46:Q46)</f>
        <v>33115</v>
      </c>
      <c r="S46" s="232">
        <f>R46/$R$9</f>
        <v>0.014787027068542772</v>
      </c>
      <c r="T46" s="231">
        <v>10115</v>
      </c>
      <c r="U46" s="230">
        <v>9967</v>
      </c>
      <c r="V46" s="229">
        <v>261</v>
      </c>
      <c r="W46" s="230">
        <v>138</v>
      </c>
      <c r="X46" s="229">
        <f>SUM(T46:W46)</f>
        <v>20481</v>
      </c>
      <c r="Y46" s="228">
        <f>IF(ISERROR(R46/X46-1),"         /0",IF(R46/X46&gt;5,"  *  ",(R46/X46-1)))</f>
        <v>0.6168644109174357</v>
      </c>
    </row>
    <row r="47" spans="1:25" s="220" customFormat="1" ht="19.5" customHeight="1">
      <c r="A47" s="235" t="s">
        <v>193</v>
      </c>
      <c r="B47" s="233">
        <v>4894</v>
      </c>
      <c r="C47" s="230">
        <v>5725</v>
      </c>
      <c r="D47" s="229">
        <v>0</v>
      </c>
      <c r="E47" s="230">
        <v>0</v>
      </c>
      <c r="F47" s="229">
        <f t="shared" si="16"/>
        <v>10619</v>
      </c>
      <c r="G47" s="232">
        <f t="shared" si="17"/>
        <v>0.01459708525665522</v>
      </c>
      <c r="H47" s="233">
        <v>3251</v>
      </c>
      <c r="I47" s="230">
        <v>3630</v>
      </c>
      <c r="J47" s="229"/>
      <c r="K47" s="230"/>
      <c r="L47" s="229">
        <f t="shared" si="18"/>
        <v>6881</v>
      </c>
      <c r="M47" s="234">
        <f t="shared" si="19"/>
        <v>0.54323499491353</v>
      </c>
      <c r="N47" s="233">
        <v>15369</v>
      </c>
      <c r="O47" s="230">
        <v>18475</v>
      </c>
      <c r="P47" s="229"/>
      <c r="Q47" s="230"/>
      <c r="R47" s="229">
        <f t="shared" si="20"/>
        <v>33844</v>
      </c>
      <c r="S47" s="232">
        <f t="shared" si="21"/>
        <v>0.015112551535792286</v>
      </c>
      <c r="T47" s="231">
        <v>9485</v>
      </c>
      <c r="U47" s="230">
        <v>10841</v>
      </c>
      <c r="V47" s="229">
        <v>138</v>
      </c>
      <c r="W47" s="230">
        <v>135</v>
      </c>
      <c r="X47" s="229">
        <f t="shared" si="22"/>
        <v>20599</v>
      </c>
      <c r="Y47" s="228">
        <f t="shared" si="23"/>
        <v>0.6429923782707898</v>
      </c>
    </row>
    <row r="48" spans="1:25" s="220" customFormat="1" ht="19.5" customHeight="1">
      <c r="A48" s="235" t="s">
        <v>191</v>
      </c>
      <c r="B48" s="233">
        <v>4107</v>
      </c>
      <c r="C48" s="230">
        <v>2859</v>
      </c>
      <c r="D48" s="229">
        <v>0</v>
      </c>
      <c r="E48" s="230">
        <v>0</v>
      </c>
      <c r="F48" s="229">
        <f t="shared" si="16"/>
        <v>6966</v>
      </c>
      <c r="G48" s="232">
        <f t="shared" si="17"/>
        <v>0.009575599952713086</v>
      </c>
      <c r="H48" s="233">
        <v>3834</v>
      </c>
      <c r="I48" s="230">
        <v>2740</v>
      </c>
      <c r="J48" s="229"/>
      <c r="K48" s="230"/>
      <c r="L48" s="229">
        <f t="shared" si="18"/>
        <v>6574</v>
      </c>
      <c r="M48" s="234">
        <f t="shared" si="19"/>
        <v>0.05962884088834808</v>
      </c>
      <c r="N48" s="233">
        <v>12864</v>
      </c>
      <c r="O48" s="230">
        <v>9944</v>
      </c>
      <c r="P48" s="229"/>
      <c r="Q48" s="230"/>
      <c r="R48" s="229">
        <f t="shared" si="20"/>
        <v>22808</v>
      </c>
      <c r="S48" s="232">
        <f t="shared" si="21"/>
        <v>0.010184584429392225</v>
      </c>
      <c r="T48" s="231">
        <v>12366</v>
      </c>
      <c r="U48" s="230">
        <v>8553</v>
      </c>
      <c r="V48" s="229"/>
      <c r="W48" s="230"/>
      <c r="X48" s="229">
        <f t="shared" si="22"/>
        <v>20919</v>
      </c>
      <c r="Y48" s="228">
        <f t="shared" si="23"/>
        <v>0.09030068358908161</v>
      </c>
    </row>
    <row r="49" spans="1:25" s="220" customFormat="1" ht="19.5" customHeight="1">
      <c r="A49" s="235" t="s">
        <v>197</v>
      </c>
      <c r="B49" s="233">
        <v>2046</v>
      </c>
      <c r="C49" s="230">
        <v>2079</v>
      </c>
      <c r="D49" s="229">
        <v>0</v>
      </c>
      <c r="E49" s="230">
        <v>0</v>
      </c>
      <c r="F49" s="229">
        <f t="shared" si="16"/>
        <v>4125</v>
      </c>
      <c r="G49" s="232">
        <f t="shared" si="17"/>
        <v>0.005670305742885656</v>
      </c>
      <c r="H49" s="233"/>
      <c r="I49" s="230"/>
      <c r="J49" s="229"/>
      <c r="K49" s="230"/>
      <c r="L49" s="229">
        <f t="shared" si="18"/>
        <v>0</v>
      </c>
      <c r="M49" s="234" t="str">
        <f t="shared" si="19"/>
        <v>         /0</v>
      </c>
      <c r="N49" s="233">
        <v>8898</v>
      </c>
      <c r="O49" s="230">
        <v>8204</v>
      </c>
      <c r="P49" s="229"/>
      <c r="Q49" s="230"/>
      <c r="R49" s="229">
        <f t="shared" si="20"/>
        <v>17102</v>
      </c>
      <c r="S49" s="232">
        <f t="shared" si="21"/>
        <v>0.00763665217956269</v>
      </c>
      <c r="T49" s="231"/>
      <c r="U49" s="230"/>
      <c r="V49" s="229"/>
      <c r="W49" s="230"/>
      <c r="X49" s="229">
        <f t="shared" si="22"/>
        <v>0</v>
      </c>
      <c r="Y49" s="228" t="str">
        <f t="shared" si="23"/>
        <v>         /0</v>
      </c>
    </row>
    <row r="50" spans="1:25" s="220" customFormat="1" ht="19.5" customHeight="1" thickBot="1">
      <c r="A50" s="235" t="s">
        <v>168</v>
      </c>
      <c r="B50" s="233">
        <v>171</v>
      </c>
      <c r="C50" s="230">
        <v>15</v>
      </c>
      <c r="D50" s="229">
        <v>27</v>
      </c>
      <c r="E50" s="230">
        <v>29</v>
      </c>
      <c r="F50" s="229">
        <f t="shared" si="16"/>
        <v>242</v>
      </c>
      <c r="G50" s="232">
        <f t="shared" si="17"/>
        <v>0.0003326579369159585</v>
      </c>
      <c r="H50" s="233">
        <v>444</v>
      </c>
      <c r="I50" s="230">
        <v>189</v>
      </c>
      <c r="J50" s="229">
        <v>211</v>
      </c>
      <c r="K50" s="230">
        <v>217</v>
      </c>
      <c r="L50" s="229">
        <f t="shared" si="18"/>
        <v>1061</v>
      </c>
      <c r="M50" s="234">
        <f t="shared" si="19"/>
        <v>-0.7719132893496701</v>
      </c>
      <c r="N50" s="233">
        <v>556</v>
      </c>
      <c r="O50" s="230">
        <v>70</v>
      </c>
      <c r="P50" s="229">
        <v>487</v>
      </c>
      <c r="Q50" s="230">
        <v>496</v>
      </c>
      <c r="R50" s="229">
        <f t="shared" si="20"/>
        <v>1609</v>
      </c>
      <c r="S50" s="232">
        <f t="shared" si="21"/>
        <v>0.0007184758131748548</v>
      </c>
      <c r="T50" s="231">
        <v>1038</v>
      </c>
      <c r="U50" s="230">
        <v>223</v>
      </c>
      <c r="V50" s="229">
        <v>264</v>
      </c>
      <c r="W50" s="230">
        <v>254</v>
      </c>
      <c r="X50" s="229">
        <f t="shared" si="22"/>
        <v>1779</v>
      </c>
      <c r="Y50" s="228">
        <f t="shared" si="23"/>
        <v>-0.09555930297920179</v>
      </c>
    </row>
    <row r="51" spans="1:25" s="283" customFormat="1" ht="19.5" customHeight="1">
      <c r="A51" s="292" t="s">
        <v>57</v>
      </c>
      <c r="B51" s="289">
        <f>SUM(B52:B58)</f>
        <v>6926</v>
      </c>
      <c r="C51" s="288">
        <f>SUM(C52:C58)</f>
        <v>7091</v>
      </c>
      <c r="D51" s="287">
        <f>SUM(D52:D58)</f>
        <v>94</v>
      </c>
      <c r="E51" s="288">
        <f>SUM(E52:E58)</f>
        <v>33</v>
      </c>
      <c r="F51" s="287">
        <f aca="true" t="shared" si="24" ref="F51:F59">SUM(B51:E51)</f>
        <v>14144</v>
      </c>
      <c r="G51" s="290">
        <f aca="true" t="shared" si="25" ref="G51:G59">F51/$F$9</f>
        <v>0.019442619255121144</v>
      </c>
      <c r="H51" s="289">
        <f>SUM(H52:H58)</f>
        <v>6668</v>
      </c>
      <c r="I51" s="288">
        <f>SUM(I52:I58)</f>
        <v>6046</v>
      </c>
      <c r="J51" s="287">
        <f>SUM(J52:J58)</f>
        <v>124</v>
      </c>
      <c r="K51" s="288">
        <f>SUM(K52:K58)</f>
        <v>124</v>
      </c>
      <c r="L51" s="287">
        <f aca="true" t="shared" si="26" ref="L51:L59">SUM(H51:K51)</f>
        <v>12962</v>
      </c>
      <c r="M51" s="291">
        <f aca="true" t="shared" si="27" ref="M51:M59">IF(ISERROR(F51/L51-1),"         /0",(F51/L51-1))</f>
        <v>0.09118963122974844</v>
      </c>
      <c r="N51" s="289">
        <f>SUM(N52:N58)</f>
        <v>22400</v>
      </c>
      <c r="O51" s="288">
        <f>SUM(O52:O58)</f>
        <v>22965</v>
      </c>
      <c r="P51" s="287">
        <f>SUM(P52:P58)</f>
        <v>582</v>
      </c>
      <c r="Q51" s="288">
        <f>SUM(Q52:Q58)</f>
        <v>347</v>
      </c>
      <c r="R51" s="287">
        <f aca="true" t="shared" si="28" ref="R51:R59">SUM(N51:Q51)</f>
        <v>46294</v>
      </c>
      <c r="S51" s="290">
        <f aca="true" t="shared" si="29" ref="S51:S59">R51/$R$9</f>
        <v>0.02067192000939511</v>
      </c>
      <c r="T51" s="289">
        <f>SUM(T52:T58)</f>
        <v>20109</v>
      </c>
      <c r="U51" s="288">
        <f>SUM(U52:U58)</f>
        <v>19012</v>
      </c>
      <c r="V51" s="287">
        <f>SUM(V52:V58)</f>
        <v>289</v>
      </c>
      <c r="W51" s="288">
        <f>SUM(W52:W58)</f>
        <v>399</v>
      </c>
      <c r="X51" s="287">
        <f aca="true" t="shared" si="30" ref="X51:X59">SUM(T51:W51)</f>
        <v>39809</v>
      </c>
      <c r="Y51" s="284">
        <f aca="true" t="shared" si="31" ref="Y51:Y59">IF(ISERROR(R51/X51-1),"         /0",IF(R51/X51&gt;5,"  *  ",(R51/X51-1)))</f>
        <v>0.16290286116204888</v>
      </c>
    </row>
    <row r="52" spans="1:25" ht="19.5" customHeight="1">
      <c r="A52" s="235" t="s">
        <v>157</v>
      </c>
      <c r="B52" s="233">
        <v>4545</v>
      </c>
      <c r="C52" s="230">
        <v>4371</v>
      </c>
      <c r="D52" s="229">
        <v>50</v>
      </c>
      <c r="E52" s="230">
        <v>0</v>
      </c>
      <c r="F52" s="229">
        <f t="shared" si="24"/>
        <v>8966</v>
      </c>
      <c r="G52" s="232">
        <f t="shared" si="25"/>
        <v>0.01232483910077886</v>
      </c>
      <c r="H52" s="233">
        <v>4281</v>
      </c>
      <c r="I52" s="230">
        <v>3930</v>
      </c>
      <c r="J52" s="229">
        <v>116</v>
      </c>
      <c r="K52" s="230">
        <v>115</v>
      </c>
      <c r="L52" s="229">
        <f t="shared" si="26"/>
        <v>8442</v>
      </c>
      <c r="M52" s="234">
        <f t="shared" si="27"/>
        <v>0.062070599384032255</v>
      </c>
      <c r="N52" s="233">
        <v>14174</v>
      </c>
      <c r="O52" s="230">
        <v>13827</v>
      </c>
      <c r="P52" s="229">
        <v>190</v>
      </c>
      <c r="Q52" s="230">
        <v>0</v>
      </c>
      <c r="R52" s="229">
        <f t="shared" si="28"/>
        <v>28191</v>
      </c>
      <c r="S52" s="232">
        <f t="shared" si="29"/>
        <v>0.012588285673842346</v>
      </c>
      <c r="T52" s="231">
        <v>13243</v>
      </c>
      <c r="U52" s="230">
        <v>12393</v>
      </c>
      <c r="V52" s="229">
        <v>118</v>
      </c>
      <c r="W52" s="230">
        <v>116</v>
      </c>
      <c r="X52" s="229">
        <f t="shared" si="30"/>
        <v>25870</v>
      </c>
      <c r="Y52" s="228">
        <f t="shared" si="31"/>
        <v>0.08971781986857374</v>
      </c>
    </row>
    <row r="53" spans="1:25" ht="19.5" customHeight="1">
      <c r="A53" s="235" t="s">
        <v>158</v>
      </c>
      <c r="B53" s="233">
        <v>736</v>
      </c>
      <c r="C53" s="230">
        <v>822</v>
      </c>
      <c r="D53" s="229">
        <v>0</v>
      </c>
      <c r="E53" s="230">
        <v>0</v>
      </c>
      <c r="F53" s="229">
        <f t="shared" si="24"/>
        <v>1558</v>
      </c>
      <c r="G53" s="232">
        <f t="shared" si="25"/>
        <v>0.002141657296343237</v>
      </c>
      <c r="H53" s="233"/>
      <c r="I53" s="230"/>
      <c r="J53" s="229"/>
      <c r="K53" s="230"/>
      <c r="L53" s="229">
        <f t="shared" si="26"/>
        <v>0</v>
      </c>
      <c r="M53" s="234" t="str">
        <f t="shared" si="27"/>
        <v>         /0</v>
      </c>
      <c r="N53" s="233">
        <v>2528</v>
      </c>
      <c r="O53" s="230">
        <v>2616</v>
      </c>
      <c r="P53" s="229"/>
      <c r="Q53" s="230"/>
      <c r="R53" s="229">
        <f t="shared" si="28"/>
        <v>5144</v>
      </c>
      <c r="S53" s="232">
        <f t="shared" si="29"/>
        <v>0.002296979231181761</v>
      </c>
      <c r="T53" s="231"/>
      <c r="U53" s="230"/>
      <c r="V53" s="229"/>
      <c r="W53" s="230"/>
      <c r="X53" s="229">
        <f t="shared" si="30"/>
        <v>0</v>
      </c>
      <c r="Y53" s="228" t="str">
        <f t="shared" si="31"/>
        <v>         /0</v>
      </c>
    </row>
    <row r="54" spans="1:25" ht="19.5" customHeight="1">
      <c r="A54" s="235" t="s">
        <v>199</v>
      </c>
      <c r="B54" s="233">
        <v>623</v>
      </c>
      <c r="C54" s="230">
        <v>639</v>
      </c>
      <c r="D54" s="229">
        <v>0</v>
      </c>
      <c r="E54" s="230">
        <v>0</v>
      </c>
      <c r="F54" s="229">
        <f t="shared" si="24"/>
        <v>1262</v>
      </c>
      <c r="G54" s="232">
        <f t="shared" si="25"/>
        <v>0.0017347699024295026</v>
      </c>
      <c r="H54" s="233">
        <v>632</v>
      </c>
      <c r="I54" s="230">
        <v>634</v>
      </c>
      <c r="J54" s="229"/>
      <c r="K54" s="230"/>
      <c r="L54" s="229">
        <f t="shared" si="26"/>
        <v>1266</v>
      </c>
      <c r="M54" s="234">
        <f t="shared" si="27"/>
        <v>-0.003159557661927326</v>
      </c>
      <c r="N54" s="233">
        <v>1834</v>
      </c>
      <c r="O54" s="230">
        <v>1990</v>
      </c>
      <c r="P54" s="229"/>
      <c r="Q54" s="230"/>
      <c r="R54" s="229">
        <f t="shared" si="28"/>
        <v>3824</v>
      </c>
      <c r="S54" s="232">
        <f t="shared" si="29"/>
        <v>0.0017075522122937507</v>
      </c>
      <c r="T54" s="231">
        <v>1842</v>
      </c>
      <c r="U54" s="230">
        <v>1906</v>
      </c>
      <c r="V54" s="229"/>
      <c r="W54" s="230"/>
      <c r="X54" s="229">
        <f t="shared" si="30"/>
        <v>3748</v>
      </c>
      <c r="Y54" s="228">
        <f t="shared" si="31"/>
        <v>0.02027748132337237</v>
      </c>
    </row>
    <row r="55" spans="1:25" ht="19.5" customHeight="1">
      <c r="A55" s="235" t="s">
        <v>161</v>
      </c>
      <c r="B55" s="233">
        <v>419</v>
      </c>
      <c r="C55" s="230">
        <v>508</v>
      </c>
      <c r="D55" s="229">
        <v>0</v>
      </c>
      <c r="E55" s="230">
        <v>0</v>
      </c>
      <c r="F55" s="229">
        <f t="shared" si="24"/>
        <v>927</v>
      </c>
      <c r="G55" s="232">
        <f t="shared" si="25"/>
        <v>0.0012742723451284856</v>
      </c>
      <c r="H55" s="233">
        <v>269</v>
      </c>
      <c r="I55" s="230">
        <v>196</v>
      </c>
      <c r="J55" s="229"/>
      <c r="K55" s="230"/>
      <c r="L55" s="229">
        <f t="shared" si="26"/>
        <v>465</v>
      </c>
      <c r="M55" s="234">
        <f t="shared" si="27"/>
        <v>0.9935483870967743</v>
      </c>
      <c r="N55" s="233">
        <v>1689</v>
      </c>
      <c r="O55" s="230">
        <v>1893</v>
      </c>
      <c r="P55" s="229">
        <v>76</v>
      </c>
      <c r="Q55" s="230">
        <v>124</v>
      </c>
      <c r="R55" s="229">
        <f t="shared" si="28"/>
        <v>3782</v>
      </c>
      <c r="S55" s="232">
        <f t="shared" si="29"/>
        <v>0.0016887977162382232</v>
      </c>
      <c r="T55" s="231">
        <v>675</v>
      </c>
      <c r="U55" s="230">
        <v>649</v>
      </c>
      <c r="V55" s="229"/>
      <c r="W55" s="230"/>
      <c r="X55" s="229">
        <f t="shared" si="30"/>
        <v>1324</v>
      </c>
      <c r="Y55" s="228">
        <f t="shared" si="31"/>
        <v>1.8564954682779455</v>
      </c>
    </row>
    <row r="56" spans="1:25" ht="19.5" customHeight="1">
      <c r="A56" s="235" t="s">
        <v>186</v>
      </c>
      <c r="B56" s="233">
        <v>331</v>
      </c>
      <c r="C56" s="230">
        <v>341</v>
      </c>
      <c r="D56" s="229">
        <v>0</v>
      </c>
      <c r="E56" s="230">
        <v>0</v>
      </c>
      <c r="F56" s="229">
        <f t="shared" si="24"/>
        <v>672</v>
      </c>
      <c r="G56" s="232">
        <f t="shared" si="25"/>
        <v>0.0009237443537500996</v>
      </c>
      <c r="H56" s="233">
        <v>72</v>
      </c>
      <c r="I56" s="230">
        <v>103</v>
      </c>
      <c r="J56" s="229"/>
      <c r="K56" s="230"/>
      <c r="L56" s="229">
        <f t="shared" si="26"/>
        <v>175</v>
      </c>
      <c r="M56" s="234">
        <f t="shared" si="27"/>
        <v>2.84</v>
      </c>
      <c r="N56" s="233">
        <v>688</v>
      </c>
      <c r="O56" s="230">
        <v>772</v>
      </c>
      <c r="P56" s="229"/>
      <c r="Q56" s="230"/>
      <c r="R56" s="229">
        <f t="shared" si="28"/>
        <v>1460</v>
      </c>
      <c r="S56" s="232">
        <f t="shared" si="29"/>
        <v>0.0006519420057397689</v>
      </c>
      <c r="T56" s="231">
        <v>228</v>
      </c>
      <c r="U56" s="230">
        <v>442</v>
      </c>
      <c r="V56" s="229"/>
      <c r="W56" s="230"/>
      <c r="X56" s="229">
        <f t="shared" si="30"/>
        <v>670</v>
      </c>
      <c r="Y56" s="228">
        <f t="shared" si="31"/>
        <v>1.1791044776119404</v>
      </c>
    </row>
    <row r="57" spans="1:25" ht="19.5" customHeight="1">
      <c r="A57" s="235" t="s">
        <v>191</v>
      </c>
      <c r="B57" s="233">
        <v>185</v>
      </c>
      <c r="C57" s="230">
        <v>303</v>
      </c>
      <c r="D57" s="229">
        <v>0</v>
      </c>
      <c r="E57" s="230">
        <v>0</v>
      </c>
      <c r="F57" s="229">
        <f t="shared" si="24"/>
        <v>488</v>
      </c>
      <c r="G57" s="232">
        <f t="shared" si="25"/>
        <v>0.0006708143521280486</v>
      </c>
      <c r="H57" s="233">
        <v>159</v>
      </c>
      <c r="I57" s="230">
        <v>90</v>
      </c>
      <c r="J57" s="229"/>
      <c r="K57" s="230"/>
      <c r="L57" s="229">
        <f t="shared" si="26"/>
        <v>249</v>
      </c>
      <c r="M57" s="234">
        <f t="shared" si="27"/>
        <v>0.9598393574297188</v>
      </c>
      <c r="N57" s="233">
        <v>642</v>
      </c>
      <c r="O57" s="230">
        <v>920</v>
      </c>
      <c r="P57" s="229"/>
      <c r="Q57" s="230"/>
      <c r="R57" s="229">
        <f t="shared" si="28"/>
        <v>1562</v>
      </c>
      <c r="S57" s="232">
        <f t="shared" si="29"/>
        <v>0.0006974886390174787</v>
      </c>
      <c r="T57" s="231">
        <v>440</v>
      </c>
      <c r="U57" s="230">
        <v>246</v>
      </c>
      <c r="V57" s="229"/>
      <c r="W57" s="230"/>
      <c r="X57" s="229">
        <f t="shared" si="30"/>
        <v>686</v>
      </c>
      <c r="Y57" s="228">
        <f t="shared" si="31"/>
        <v>1.2769679300291545</v>
      </c>
    </row>
    <row r="58" spans="1:25" ht="19.5" customHeight="1" thickBot="1">
      <c r="A58" s="235" t="s">
        <v>168</v>
      </c>
      <c r="B58" s="233">
        <v>87</v>
      </c>
      <c r="C58" s="230">
        <v>107</v>
      </c>
      <c r="D58" s="229">
        <v>44</v>
      </c>
      <c r="E58" s="230">
        <v>33</v>
      </c>
      <c r="F58" s="229">
        <f t="shared" si="24"/>
        <v>271</v>
      </c>
      <c r="G58" s="232">
        <f t="shared" si="25"/>
        <v>0.0003725219045629122</v>
      </c>
      <c r="H58" s="233">
        <v>1255</v>
      </c>
      <c r="I58" s="230">
        <v>1093</v>
      </c>
      <c r="J58" s="229">
        <v>8</v>
      </c>
      <c r="K58" s="230">
        <v>9</v>
      </c>
      <c r="L58" s="229">
        <f t="shared" si="26"/>
        <v>2365</v>
      </c>
      <c r="M58" s="234">
        <f t="shared" si="27"/>
        <v>-0.8854122621564482</v>
      </c>
      <c r="N58" s="233">
        <v>845</v>
      </c>
      <c r="O58" s="230">
        <v>947</v>
      </c>
      <c r="P58" s="229">
        <v>316</v>
      </c>
      <c r="Q58" s="230">
        <v>223</v>
      </c>
      <c r="R58" s="229">
        <f t="shared" si="28"/>
        <v>2331</v>
      </c>
      <c r="S58" s="232">
        <f t="shared" si="29"/>
        <v>0.0010408745310817816</v>
      </c>
      <c r="T58" s="231">
        <v>3681</v>
      </c>
      <c r="U58" s="230">
        <v>3376</v>
      </c>
      <c r="V58" s="229">
        <v>171</v>
      </c>
      <c r="W58" s="230">
        <v>283</v>
      </c>
      <c r="X58" s="229">
        <f t="shared" si="30"/>
        <v>7511</v>
      </c>
      <c r="Y58" s="228">
        <f t="shared" si="31"/>
        <v>-0.6896551724137931</v>
      </c>
    </row>
    <row r="59" spans="1:25" s="220" customFormat="1" ht="19.5" customHeight="1" thickBot="1">
      <c r="A59" s="279" t="s">
        <v>56</v>
      </c>
      <c r="B59" s="276">
        <v>1208</v>
      </c>
      <c r="C59" s="275">
        <v>289</v>
      </c>
      <c r="D59" s="274">
        <v>14</v>
      </c>
      <c r="E59" s="275">
        <v>16</v>
      </c>
      <c r="F59" s="274">
        <f t="shared" si="24"/>
        <v>1527</v>
      </c>
      <c r="G59" s="277">
        <f t="shared" si="25"/>
        <v>0.0020990440895482174</v>
      </c>
      <c r="H59" s="276">
        <v>1093</v>
      </c>
      <c r="I59" s="275">
        <v>179</v>
      </c>
      <c r="J59" s="274">
        <v>0</v>
      </c>
      <c r="K59" s="275">
        <v>0</v>
      </c>
      <c r="L59" s="274">
        <f t="shared" si="26"/>
        <v>1272</v>
      </c>
      <c r="M59" s="278">
        <f t="shared" si="27"/>
        <v>0.20047169811320753</v>
      </c>
      <c r="N59" s="276">
        <v>4751</v>
      </c>
      <c r="O59" s="275">
        <v>989</v>
      </c>
      <c r="P59" s="274">
        <v>14</v>
      </c>
      <c r="Q59" s="275">
        <v>19</v>
      </c>
      <c r="R59" s="274">
        <f t="shared" si="28"/>
        <v>5773</v>
      </c>
      <c r="S59" s="277">
        <f t="shared" si="29"/>
        <v>0.002577850136394305</v>
      </c>
      <c r="T59" s="276">
        <v>3898</v>
      </c>
      <c r="U59" s="275">
        <v>682</v>
      </c>
      <c r="V59" s="274">
        <v>6</v>
      </c>
      <c r="W59" s="275">
        <v>1</v>
      </c>
      <c r="X59" s="274">
        <f t="shared" si="30"/>
        <v>4587</v>
      </c>
      <c r="Y59" s="271">
        <f t="shared" si="31"/>
        <v>0.2585567909308917</v>
      </c>
    </row>
    <row r="60" ht="15" thickTop="1">
      <c r="A60" s="121" t="s">
        <v>144</v>
      </c>
    </row>
    <row r="61" ht="14.25">
      <c r="A61" s="121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0:Y65536 M60:M65536 Y3 M3">
    <cfRule type="cellIs" priority="3" dxfId="91" operator="lessThan" stopIfTrue="1">
      <formula>0</formula>
    </cfRule>
  </conditionalFormatting>
  <conditionalFormatting sqref="Y9:Y59 M9:M5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5" zoomScaleNormal="85" zoomScalePageLayoutView="0" workbookViewId="0" topLeftCell="A1">
      <selection activeCell="I30" sqref="I30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customWidth="1"/>
    <col min="4" max="4" width="8.00390625" style="128" customWidth="1"/>
    <col min="5" max="5" width="9.140625" style="128" customWidth="1"/>
    <col min="6" max="6" width="8.7109375" style="128" customWidth="1"/>
    <col min="7" max="7" width="9.00390625" style="128" customWidth="1"/>
    <col min="8" max="8" width="8.28125" style="128" customWidth="1"/>
    <col min="9" max="9" width="9.7109375" style="128" customWidth="1"/>
    <col min="10" max="10" width="7.8515625" style="128" customWidth="1"/>
    <col min="11" max="11" width="9.00390625" style="128" customWidth="1"/>
    <col min="12" max="12" width="8.28125" style="128" customWidth="1"/>
    <col min="13" max="13" width="8.8515625" style="128" customWidth="1"/>
    <col min="14" max="15" width="9.28125" style="128" customWidth="1"/>
    <col min="16" max="16" width="8.00390625" style="128" customWidth="1"/>
    <col min="17" max="17" width="9.28125" style="128" customWidth="1"/>
    <col min="18" max="18" width="9.8515625" style="128" customWidth="1"/>
    <col min="19" max="19" width="9.7109375" style="128" customWidth="1"/>
    <col min="20" max="20" width="10.140625" style="128" customWidth="1"/>
    <col min="21" max="21" width="9.28125" style="128" customWidth="1"/>
    <col min="22" max="22" width="8.7109375" style="128" customWidth="1"/>
    <col min="23" max="23" width="9.00390625" style="128" customWidth="1"/>
    <col min="24" max="24" width="9.8515625" style="128" customWidth="1"/>
    <col min="25" max="25" width="8.710937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659" t="s">
        <v>62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660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661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" thickBot="1">
      <c r="A8" s="662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259" customFormat="1" ht="18" customHeight="1" thickBot="1" thickTop="1">
      <c r="A9" s="323" t="s">
        <v>24</v>
      </c>
      <c r="B9" s="321">
        <f>B10+B19+B33+B40+B48+B53</f>
        <v>24594.672999999995</v>
      </c>
      <c r="C9" s="320">
        <f>C10+C19+C33+C40+C48+C53</f>
        <v>15159.972</v>
      </c>
      <c r="D9" s="319">
        <f>D10+D19+D33+D40+D48+D53</f>
        <v>2973.8970000000004</v>
      </c>
      <c r="E9" s="320">
        <f>E10+E19+E33+E40+E48+E53</f>
        <v>2387.3499999999995</v>
      </c>
      <c r="F9" s="319">
        <f aca="true" t="shared" si="0" ref="F9:F18">SUM(B9:E9)</f>
        <v>45115.89199999999</v>
      </c>
      <c r="G9" s="322">
        <f aca="true" t="shared" si="1" ref="G9:G18">F9/$F$9</f>
        <v>1</v>
      </c>
      <c r="H9" s="321">
        <f>H10+H19+H33+H40+H48+H53</f>
        <v>24785.475999999995</v>
      </c>
      <c r="I9" s="320">
        <f>I10+I19+I33+I40+I48+I53</f>
        <v>15882.218</v>
      </c>
      <c r="J9" s="319">
        <f>J10+J19+J33+J40+J48+J53</f>
        <v>3305.7839999999997</v>
      </c>
      <c r="K9" s="320">
        <f>K10+K19+K33+K40+K48+K53</f>
        <v>2031.0500000000002</v>
      </c>
      <c r="L9" s="319">
        <f aca="true" t="shared" si="2" ref="L9:L18">SUM(H9:K9)</f>
        <v>46004.528</v>
      </c>
      <c r="M9" s="446">
        <f aca="true" t="shared" si="3" ref="M9:M21">IF(ISERROR(F9/L9-1),"         /0",(F9/L9-1))</f>
        <v>-0.019316272519957267</v>
      </c>
      <c r="N9" s="321">
        <f>N10+N19+N33+N40+N48+N53</f>
        <v>77620.30600000001</v>
      </c>
      <c r="O9" s="320">
        <f>O10+O19+O33+O40+O48+O53</f>
        <v>41399.39399999999</v>
      </c>
      <c r="P9" s="319">
        <f>P10+P19+P33+P40+P48+P53</f>
        <v>10113.792</v>
      </c>
      <c r="Q9" s="320">
        <f>Q10+Q19+Q33+Q40+Q48+Q53</f>
        <v>6026.237</v>
      </c>
      <c r="R9" s="319">
        <f aca="true" t="shared" si="4" ref="R9:R18">SUM(N9:Q9)</f>
        <v>135159.72900000002</v>
      </c>
      <c r="S9" s="322">
        <f aca="true" t="shared" si="5" ref="S9:S18">R9/$R$9</f>
        <v>1</v>
      </c>
      <c r="T9" s="321">
        <f>T10+T19+T33+T40+T48+T53</f>
        <v>80131.38100000001</v>
      </c>
      <c r="U9" s="320">
        <f>U10+U19+U33+U40+U48+U53</f>
        <v>46140.609000000004</v>
      </c>
      <c r="V9" s="319">
        <f>V10+V19+V33+V40+V48+V53</f>
        <v>10587.08</v>
      </c>
      <c r="W9" s="320">
        <f>W10+W19+W33+W40+W48+W53</f>
        <v>6070.863</v>
      </c>
      <c r="X9" s="319">
        <f aca="true" t="shared" si="6" ref="X9:X18">SUM(T9:W9)</f>
        <v>142929.93300000002</v>
      </c>
      <c r="Y9" s="318">
        <f>IF(ISERROR(R9/X9-1),"         /0",(R9/X9-1))</f>
        <v>-0.05436372799531075</v>
      </c>
    </row>
    <row r="10" spans="1:25" s="236" customFormat="1" ht="19.5" customHeight="1" thickTop="1">
      <c r="A10" s="317" t="s">
        <v>61</v>
      </c>
      <c r="B10" s="314">
        <f>SUM(B11:B18)</f>
        <v>16090.288</v>
      </c>
      <c r="C10" s="313">
        <f>SUM(C11:C18)</f>
        <v>8066.206</v>
      </c>
      <c r="D10" s="312">
        <f>SUM(D11:D18)</f>
        <v>2801.366</v>
      </c>
      <c r="E10" s="313">
        <f>SUM(E11:E18)</f>
        <v>1516.591</v>
      </c>
      <c r="F10" s="312">
        <f t="shared" si="0"/>
        <v>28474.451</v>
      </c>
      <c r="G10" s="315">
        <f t="shared" si="1"/>
        <v>0.6311401534519145</v>
      </c>
      <c r="H10" s="314">
        <f>SUM(H11:H18)</f>
        <v>16625.977</v>
      </c>
      <c r="I10" s="313">
        <f>SUM(I11:I18)</f>
        <v>7897.894</v>
      </c>
      <c r="J10" s="312">
        <f>SUM(J11:J18)</f>
        <v>3091.556</v>
      </c>
      <c r="K10" s="313">
        <f>SUM(K11:K18)</f>
        <v>1596.9880000000003</v>
      </c>
      <c r="L10" s="312">
        <f t="shared" si="2"/>
        <v>29212.415</v>
      </c>
      <c r="M10" s="316">
        <f t="shared" si="3"/>
        <v>-0.02526199905074611</v>
      </c>
      <c r="N10" s="314">
        <f>SUM(N11:N18)</f>
        <v>52926.50100000002</v>
      </c>
      <c r="O10" s="313">
        <f>SUM(O11:O18)</f>
        <v>21866.013</v>
      </c>
      <c r="P10" s="312">
        <f>SUM(P11:P18)</f>
        <v>9562.582</v>
      </c>
      <c r="Q10" s="313">
        <f>SUM(Q11:Q18)</f>
        <v>3767.736</v>
      </c>
      <c r="R10" s="312">
        <f t="shared" si="4"/>
        <v>88122.83200000002</v>
      </c>
      <c r="S10" s="315">
        <f t="shared" si="5"/>
        <v>0.6519902980864959</v>
      </c>
      <c r="T10" s="314">
        <f>SUM(T11:T18)</f>
        <v>56062.838</v>
      </c>
      <c r="U10" s="313">
        <f>SUM(U11:U18)</f>
        <v>22102.383000000005</v>
      </c>
      <c r="V10" s="312">
        <f>SUM(V11:V18)</f>
        <v>8845.112</v>
      </c>
      <c r="W10" s="313">
        <f>SUM(W11:W18)</f>
        <v>4243.964</v>
      </c>
      <c r="X10" s="312">
        <f t="shared" si="6"/>
        <v>91254.29699999999</v>
      </c>
      <c r="Y10" s="311">
        <f aca="true" t="shared" si="7" ref="Y10:Y18">IF(ISERROR(R10/X10-1),"         /0",IF(R10/X10&gt;5,"  *  ",(R10/X10-1)))</f>
        <v>-0.03431580871199924</v>
      </c>
    </row>
    <row r="11" spans="1:25" ht="19.5" customHeight="1">
      <c r="A11" s="235" t="s">
        <v>262</v>
      </c>
      <c r="B11" s="233">
        <v>10436.505</v>
      </c>
      <c r="C11" s="230">
        <v>5782.892</v>
      </c>
      <c r="D11" s="229">
        <v>2136.946</v>
      </c>
      <c r="E11" s="230">
        <v>1516.4409999999998</v>
      </c>
      <c r="F11" s="229">
        <f t="shared" si="0"/>
        <v>19872.784</v>
      </c>
      <c r="G11" s="232">
        <f t="shared" si="1"/>
        <v>0.44048301206147056</v>
      </c>
      <c r="H11" s="233">
        <v>11560.026999999998</v>
      </c>
      <c r="I11" s="230">
        <v>5511.745</v>
      </c>
      <c r="J11" s="229">
        <v>1979.231</v>
      </c>
      <c r="K11" s="230">
        <v>1586.284</v>
      </c>
      <c r="L11" s="229">
        <f t="shared" si="2"/>
        <v>20637.286999999997</v>
      </c>
      <c r="M11" s="234">
        <f t="shared" si="3"/>
        <v>-0.03704474333278385</v>
      </c>
      <c r="N11" s="233">
        <v>37404.59700000001</v>
      </c>
      <c r="O11" s="230">
        <v>15912.715</v>
      </c>
      <c r="P11" s="229">
        <v>7241.795</v>
      </c>
      <c r="Q11" s="230">
        <v>3710.508</v>
      </c>
      <c r="R11" s="229">
        <f t="shared" si="4"/>
        <v>64269.615000000005</v>
      </c>
      <c r="S11" s="232">
        <f t="shared" si="5"/>
        <v>0.47550861100054437</v>
      </c>
      <c r="T11" s="233">
        <v>40340.73</v>
      </c>
      <c r="U11" s="230">
        <v>15613.259000000002</v>
      </c>
      <c r="V11" s="229">
        <v>6161.26</v>
      </c>
      <c r="W11" s="230">
        <v>4166.228</v>
      </c>
      <c r="X11" s="229">
        <f t="shared" si="6"/>
        <v>66281.477</v>
      </c>
      <c r="Y11" s="228">
        <f t="shared" si="7"/>
        <v>-0.03035330670135783</v>
      </c>
    </row>
    <row r="12" spans="1:25" ht="19.5" customHeight="1">
      <c r="A12" s="235" t="s">
        <v>267</v>
      </c>
      <c r="B12" s="233">
        <v>4462.687</v>
      </c>
      <c r="C12" s="230">
        <v>381.168</v>
      </c>
      <c r="D12" s="229">
        <v>664.27</v>
      </c>
      <c r="E12" s="230">
        <v>0</v>
      </c>
      <c r="F12" s="229">
        <f t="shared" si="0"/>
        <v>5508.125</v>
      </c>
      <c r="G12" s="232">
        <f t="shared" si="1"/>
        <v>0.12208835414359093</v>
      </c>
      <c r="H12" s="233">
        <v>3892.3610000000003</v>
      </c>
      <c r="I12" s="230">
        <v>600.666</v>
      </c>
      <c r="J12" s="229">
        <v>938.22</v>
      </c>
      <c r="K12" s="230">
        <v>10.622</v>
      </c>
      <c r="L12" s="229">
        <f t="shared" si="2"/>
        <v>5441.869000000001</v>
      </c>
      <c r="M12" s="234">
        <f t="shared" si="3"/>
        <v>0.012175228767910218</v>
      </c>
      <c r="N12" s="233">
        <v>12350.431000000002</v>
      </c>
      <c r="O12" s="230">
        <v>947.3410000000001</v>
      </c>
      <c r="P12" s="229">
        <v>2320.477</v>
      </c>
      <c r="Q12" s="230">
        <v>57.078</v>
      </c>
      <c r="R12" s="229">
        <f t="shared" si="4"/>
        <v>15675.327000000003</v>
      </c>
      <c r="S12" s="232">
        <f t="shared" si="5"/>
        <v>0.1159763127373539</v>
      </c>
      <c r="T12" s="233">
        <v>12303.713000000002</v>
      </c>
      <c r="U12" s="230">
        <v>1490.3120000000004</v>
      </c>
      <c r="V12" s="229">
        <v>2081.124</v>
      </c>
      <c r="W12" s="230">
        <v>77.604</v>
      </c>
      <c r="X12" s="229">
        <f t="shared" si="6"/>
        <v>15952.753</v>
      </c>
      <c r="Y12" s="228">
        <f t="shared" si="7"/>
        <v>-0.01739047799461302</v>
      </c>
    </row>
    <row r="13" spans="1:25" ht="19.5" customHeight="1">
      <c r="A13" s="235" t="s">
        <v>265</v>
      </c>
      <c r="B13" s="233">
        <v>55.305</v>
      </c>
      <c r="C13" s="230">
        <v>743.1709999999999</v>
      </c>
      <c r="D13" s="229">
        <v>0</v>
      </c>
      <c r="E13" s="230">
        <v>0</v>
      </c>
      <c r="F13" s="229">
        <f t="shared" si="0"/>
        <v>798.4759999999999</v>
      </c>
      <c r="G13" s="232">
        <f t="shared" si="1"/>
        <v>0.017698331222177763</v>
      </c>
      <c r="H13" s="233">
        <v>30.122</v>
      </c>
      <c r="I13" s="230">
        <v>501.66499999999996</v>
      </c>
      <c r="J13" s="229"/>
      <c r="K13" s="230"/>
      <c r="L13" s="229">
        <f t="shared" si="2"/>
        <v>531.7869999999999</v>
      </c>
      <c r="M13" s="234">
        <f>IF(ISERROR(F13/L13-1),"         /0",(F13/L13-1))</f>
        <v>0.5014958996741177</v>
      </c>
      <c r="N13" s="233">
        <v>138.387</v>
      </c>
      <c r="O13" s="230">
        <v>1924.0729999999999</v>
      </c>
      <c r="P13" s="229">
        <v>0</v>
      </c>
      <c r="Q13" s="230">
        <v>0</v>
      </c>
      <c r="R13" s="229">
        <f t="shared" si="4"/>
        <v>2062.46</v>
      </c>
      <c r="S13" s="232">
        <f t="shared" si="5"/>
        <v>0.01525942686671116</v>
      </c>
      <c r="T13" s="233">
        <v>112.547</v>
      </c>
      <c r="U13" s="230">
        <v>1386.947</v>
      </c>
      <c r="V13" s="229">
        <v>0</v>
      </c>
      <c r="W13" s="230">
        <v>0</v>
      </c>
      <c r="X13" s="229">
        <f t="shared" si="6"/>
        <v>1499.494</v>
      </c>
      <c r="Y13" s="228">
        <f t="shared" si="7"/>
        <v>0.3754373141873193</v>
      </c>
    </row>
    <row r="14" spans="1:25" ht="19.5" customHeight="1">
      <c r="A14" s="235" t="s">
        <v>270</v>
      </c>
      <c r="B14" s="233">
        <v>20.611</v>
      </c>
      <c r="C14" s="230">
        <v>657.242</v>
      </c>
      <c r="D14" s="229">
        <v>0</v>
      </c>
      <c r="E14" s="230">
        <v>0</v>
      </c>
      <c r="F14" s="229">
        <f t="shared" si="0"/>
        <v>677.853</v>
      </c>
      <c r="G14" s="232">
        <f t="shared" si="1"/>
        <v>0.015024705706805044</v>
      </c>
      <c r="H14" s="233">
        <v>5.016</v>
      </c>
      <c r="I14" s="230">
        <v>354.18199999999996</v>
      </c>
      <c r="J14" s="229"/>
      <c r="K14" s="230"/>
      <c r="L14" s="229">
        <f t="shared" si="2"/>
        <v>359.198</v>
      </c>
      <c r="M14" s="234">
        <f t="shared" si="3"/>
        <v>0.8871291042823177</v>
      </c>
      <c r="N14" s="233">
        <v>53.787000000000006</v>
      </c>
      <c r="O14" s="230">
        <v>1747.944</v>
      </c>
      <c r="P14" s="229">
        <v>0</v>
      </c>
      <c r="Q14" s="230">
        <v>0</v>
      </c>
      <c r="R14" s="229">
        <f t="shared" si="4"/>
        <v>1801.731</v>
      </c>
      <c r="S14" s="232">
        <f t="shared" si="5"/>
        <v>0.013330383342215785</v>
      </c>
      <c r="T14" s="233">
        <v>76.17900000000002</v>
      </c>
      <c r="U14" s="230">
        <v>1179.751</v>
      </c>
      <c r="V14" s="229">
        <v>0</v>
      </c>
      <c r="W14" s="230">
        <v>0</v>
      </c>
      <c r="X14" s="229">
        <f t="shared" si="6"/>
        <v>1255.93</v>
      </c>
      <c r="Y14" s="228">
        <f t="shared" si="7"/>
        <v>0.434579156481651</v>
      </c>
    </row>
    <row r="15" spans="1:25" ht="19.5" customHeight="1">
      <c r="A15" s="235" t="s">
        <v>268</v>
      </c>
      <c r="B15" s="233">
        <v>253.733</v>
      </c>
      <c r="C15" s="230">
        <v>202.999</v>
      </c>
      <c r="D15" s="229">
        <v>0</v>
      </c>
      <c r="E15" s="230">
        <v>0</v>
      </c>
      <c r="F15" s="229">
        <f t="shared" si="0"/>
        <v>456.73199999999997</v>
      </c>
      <c r="G15" s="232">
        <f t="shared" si="1"/>
        <v>0.010123528090722445</v>
      </c>
      <c r="H15" s="233">
        <v>185.281</v>
      </c>
      <c r="I15" s="230">
        <v>131.072</v>
      </c>
      <c r="J15" s="229"/>
      <c r="K15" s="230">
        <v>0</v>
      </c>
      <c r="L15" s="229">
        <f t="shared" si="2"/>
        <v>316.353</v>
      </c>
      <c r="M15" s="234">
        <f t="shared" si="3"/>
        <v>0.44374164303799857</v>
      </c>
      <c r="N15" s="233">
        <v>631.014</v>
      </c>
      <c r="O15" s="230">
        <v>470.69000000000005</v>
      </c>
      <c r="P15" s="229">
        <v>0</v>
      </c>
      <c r="Q15" s="230">
        <v>0</v>
      </c>
      <c r="R15" s="229">
        <f t="shared" si="4"/>
        <v>1101.7040000000002</v>
      </c>
      <c r="S15" s="232">
        <f t="shared" si="5"/>
        <v>0.008151126139058773</v>
      </c>
      <c r="T15" s="233">
        <v>600.2579999999999</v>
      </c>
      <c r="U15" s="230">
        <v>355.0900000000001</v>
      </c>
      <c r="V15" s="229"/>
      <c r="W15" s="230">
        <v>0</v>
      </c>
      <c r="X15" s="229">
        <f t="shared" si="6"/>
        <v>955.348</v>
      </c>
      <c r="Y15" s="228">
        <f t="shared" si="7"/>
        <v>0.15319653152568513</v>
      </c>
    </row>
    <row r="16" spans="1:25" ht="19.5" customHeight="1">
      <c r="A16" s="235" t="s">
        <v>271</v>
      </c>
      <c r="B16" s="233">
        <v>129.115</v>
      </c>
      <c r="C16" s="230">
        <v>99.898</v>
      </c>
      <c r="D16" s="229">
        <v>0</v>
      </c>
      <c r="E16" s="230">
        <v>0</v>
      </c>
      <c r="F16" s="229">
        <f t="shared" si="0"/>
        <v>229.013</v>
      </c>
      <c r="G16" s="232">
        <f t="shared" si="1"/>
        <v>0.005076104890046285</v>
      </c>
      <c r="H16" s="233">
        <v>144.118</v>
      </c>
      <c r="I16" s="230">
        <v>129.93</v>
      </c>
      <c r="J16" s="229"/>
      <c r="K16" s="230"/>
      <c r="L16" s="229">
        <f t="shared" si="2"/>
        <v>274.048</v>
      </c>
      <c r="M16" s="234">
        <f t="shared" si="3"/>
        <v>-0.16433252568893042</v>
      </c>
      <c r="N16" s="233">
        <v>424.01300000000003</v>
      </c>
      <c r="O16" s="230">
        <v>298.36</v>
      </c>
      <c r="P16" s="229"/>
      <c r="Q16" s="230"/>
      <c r="R16" s="229">
        <f t="shared" si="4"/>
        <v>722.373</v>
      </c>
      <c r="S16" s="232">
        <f t="shared" si="5"/>
        <v>0.005344587513933236</v>
      </c>
      <c r="T16" s="233">
        <v>391.82599999999996</v>
      </c>
      <c r="U16" s="230">
        <v>380.253</v>
      </c>
      <c r="V16" s="229"/>
      <c r="W16" s="230"/>
      <c r="X16" s="229">
        <f t="shared" si="6"/>
        <v>772.079</v>
      </c>
      <c r="Y16" s="228">
        <f t="shared" si="7"/>
        <v>-0.06437942231300153</v>
      </c>
    </row>
    <row r="17" spans="1:25" ht="19.5" customHeight="1">
      <c r="A17" s="235" t="s">
        <v>275</v>
      </c>
      <c r="B17" s="233">
        <v>29.2</v>
      </c>
      <c r="C17" s="230">
        <v>1.223</v>
      </c>
      <c r="D17" s="229">
        <v>0</v>
      </c>
      <c r="E17" s="230">
        <v>0</v>
      </c>
      <c r="F17" s="229">
        <f t="shared" si="0"/>
        <v>30.423</v>
      </c>
      <c r="G17" s="232">
        <f t="shared" si="1"/>
        <v>0.0006743300121385165</v>
      </c>
      <c r="H17" s="233">
        <v>35.891</v>
      </c>
      <c r="I17" s="230">
        <v>4.015</v>
      </c>
      <c r="J17" s="229"/>
      <c r="K17" s="230"/>
      <c r="L17" s="229">
        <f t="shared" si="2"/>
        <v>39.906</v>
      </c>
      <c r="M17" s="234">
        <f t="shared" si="3"/>
        <v>-0.23763343858066455</v>
      </c>
      <c r="N17" s="233">
        <v>59.552</v>
      </c>
      <c r="O17" s="230">
        <v>1.359</v>
      </c>
      <c r="P17" s="229"/>
      <c r="Q17" s="230"/>
      <c r="R17" s="229">
        <f t="shared" si="4"/>
        <v>60.911</v>
      </c>
      <c r="S17" s="232">
        <f t="shared" si="5"/>
        <v>0.0004506593824259591</v>
      </c>
      <c r="T17" s="233">
        <v>94.33699999999999</v>
      </c>
      <c r="U17" s="230">
        <v>9.093</v>
      </c>
      <c r="V17" s="229"/>
      <c r="W17" s="230"/>
      <c r="X17" s="229">
        <f t="shared" si="6"/>
        <v>103.42999999999999</v>
      </c>
      <c r="Y17" s="228">
        <f t="shared" si="7"/>
        <v>-0.4110896258338973</v>
      </c>
    </row>
    <row r="18" spans="1:25" ht="19.5" customHeight="1" thickBot="1">
      <c r="A18" s="235" t="s">
        <v>261</v>
      </c>
      <c r="B18" s="233">
        <v>703.1320000000001</v>
      </c>
      <c r="C18" s="230">
        <v>197.613</v>
      </c>
      <c r="D18" s="229">
        <v>0.15</v>
      </c>
      <c r="E18" s="230">
        <v>0.15</v>
      </c>
      <c r="F18" s="229">
        <f t="shared" si="0"/>
        <v>901.0450000000001</v>
      </c>
      <c r="G18" s="232">
        <f t="shared" si="1"/>
        <v>0.019971787324963013</v>
      </c>
      <c r="H18" s="233">
        <v>773.161</v>
      </c>
      <c r="I18" s="230">
        <v>664.6189999999999</v>
      </c>
      <c r="J18" s="229">
        <v>174.105</v>
      </c>
      <c r="K18" s="230">
        <v>0.08199999999999999</v>
      </c>
      <c r="L18" s="229">
        <f t="shared" si="2"/>
        <v>1611.9669999999999</v>
      </c>
      <c r="M18" s="234">
        <f t="shared" si="3"/>
        <v>-0.4410276389032777</v>
      </c>
      <c r="N18" s="233">
        <v>1864.72</v>
      </c>
      <c r="O18" s="230">
        <v>563.531</v>
      </c>
      <c r="P18" s="229">
        <v>0.31</v>
      </c>
      <c r="Q18" s="230">
        <v>0.15</v>
      </c>
      <c r="R18" s="229">
        <f t="shared" si="4"/>
        <v>2428.7110000000002</v>
      </c>
      <c r="S18" s="232">
        <f t="shared" si="5"/>
        <v>0.017969191104252658</v>
      </c>
      <c r="T18" s="233">
        <v>2143.248</v>
      </c>
      <c r="U18" s="230">
        <v>1687.6779999999999</v>
      </c>
      <c r="V18" s="229">
        <v>602.728</v>
      </c>
      <c r="W18" s="230">
        <v>0.132</v>
      </c>
      <c r="X18" s="229">
        <f t="shared" si="6"/>
        <v>4433.785999999999</v>
      </c>
      <c r="Y18" s="228">
        <f t="shared" si="7"/>
        <v>-0.45222638169726714</v>
      </c>
    </row>
    <row r="19" spans="1:25" s="236" customFormat="1" ht="19.5" customHeight="1">
      <c r="A19" s="243" t="s">
        <v>60</v>
      </c>
      <c r="B19" s="240">
        <f>SUM(B20:B32)</f>
        <v>3741.3140000000003</v>
      </c>
      <c r="C19" s="239">
        <f>SUM(C20:C32)</f>
        <v>3993.8120000000004</v>
      </c>
      <c r="D19" s="238">
        <f>SUM(D20:D32)</f>
        <v>164.86</v>
      </c>
      <c r="E19" s="239">
        <f>SUM(E20:E32)</f>
        <v>403.551</v>
      </c>
      <c r="F19" s="238">
        <f aca="true" t="shared" si="8" ref="F19:F53">SUM(B19:E19)</f>
        <v>8303.537</v>
      </c>
      <c r="G19" s="241">
        <f aca="true" t="shared" si="9" ref="G19:G53">F19/$F$9</f>
        <v>0.18404904861462124</v>
      </c>
      <c r="H19" s="240">
        <f>SUM(H20:H32)</f>
        <v>3505.5220000000004</v>
      </c>
      <c r="I19" s="239">
        <f>SUM(I20:I32)</f>
        <v>4393.8949999999995</v>
      </c>
      <c r="J19" s="238">
        <f>SUM(J20:J32)</f>
        <v>96.993</v>
      </c>
      <c r="K19" s="239">
        <f>SUM(K20:K32)</f>
        <v>375.74299999999994</v>
      </c>
      <c r="L19" s="238">
        <f aca="true" t="shared" si="10" ref="L19:L53">SUM(H19:K19)</f>
        <v>8372.153</v>
      </c>
      <c r="M19" s="242">
        <f t="shared" si="3"/>
        <v>-0.00819574128662004</v>
      </c>
      <c r="N19" s="240">
        <f>SUM(N20:N32)</f>
        <v>10025.722999999998</v>
      </c>
      <c r="O19" s="239">
        <f>SUM(O20:O32)</f>
        <v>10466.028</v>
      </c>
      <c r="P19" s="238">
        <f>SUM(P20:P32)</f>
        <v>326.76700000000005</v>
      </c>
      <c r="Q19" s="239">
        <f>SUM(Q20:Q32)</f>
        <v>1210.4180000000001</v>
      </c>
      <c r="R19" s="238">
        <f aca="true" t="shared" si="11" ref="R19:R53">SUM(N19:Q19)</f>
        <v>22028.935999999998</v>
      </c>
      <c r="S19" s="241">
        <f aca="true" t="shared" si="12" ref="S19:S53">R19/$R$9</f>
        <v>0.16298446410764847</v>
      </c>
      <c r="T19" s="240">
        <f>SUM(T20:T32)</f>
        <v>9908.003999999999</v>
      </c>
      <c r="U19" s="239">
        <f>SUM(U20:U32)</f>
        <v>13591.029</v>
      </c>
      <c r="V19" s="238">
        <f>SUM(V20:V32)</f>
        <v>256.141</v>
      </c>
      <c r="W19" s="239">
        <f>SUM(W20:W32)</f>
        <v>1414.442</v>
      </c>
      <c r="X19" s="238">
        <f aca="true" t="shared" si="13" ref="X19:X53">SUM(T19:W19)</f>
        <v>25169.615999999998</v>
      </c>
      <c r="Y19" s="237">
        <f aca="true" t="shared" si="14" ref="Y19:Y53">IF(ISERROR(R19/X19-1),"         /0",IF(R19/X19&gt;5,"  *  ",(R19/X19-1)))</f>
        <v>-0.12478060849239814</v>
      </c>
    </row>
    <row r="20" spans="1:25" ht="19.5" customHeight="1">
      <c r="A20" s="250" t="s">
        <v>283</v>
      </c>
      <c r="B20" s="247">
        <v>742.948</v>
      </c>
      <c r="C20" s="245">
        <v>775.148</v>
      </c>
      <c r="D20" s="246">
        <v>0</v>
      </c>
      <c r="E20" s="245">
        <v>0</v>
      </c>
      <c r="F20" s="246">
        <f t="shared" si="8"/>
        <v>1518.096</v>
      </c>
      <c r="G20" s="248">
        <f t="shared" si="9"/>
        <v>0.03364880827359016</v>
      </c>
      <c r="H20" s="247">
        <v>693.344</v>
      </c>
      <c r="I20" s="245">
        <v>509.37700000000007</v>
      </c>
      <c r="J20" s="246"/>
      <c r="K20" s="245">
        <v>20.005</v>
      </c>
      <c r="L20" s="229">
        <f t="shared" si="10"/>
        <v>1222.726</v>
      </c>
      <c r="M20" s="249">
        <f t="shared" si="3"/>
        <v>0.24156679419591942</v>
      </c>
      <c r="N20" s="247">
        <v>1929.0400000000002</v>
      </c>
      <c r="O20" s="245">
        <v>1522.578</v>
      </c>
      <c r="P20" s="246">
        <v>0</v>
      </c>
      <c r="Q20" s="245">
        <v>61.903</v>
      </c>
      <c r="R20" s="246">
        <f t="shared" si="11"/>
        <v>3513.521</v>
      </c>
      <c r="S20" s="248">
        <f t="shared" si="12"/>
        <v>0.025995324391335527</v>
      </c>
      <c r="T20" s="251">
        <v>2299.6049999999996</v>
      </c>
      <c r="U20" s="245">
        <v>1463.473</v>
      </c>
      <c r="V20" s="246">
        <v>44.991</v>
      </c>
      <c r="W20" s="245">
        <v>67.723</v>
      </c>
      <c r="X20" s="246">
        <f t="shared" si="13"/>
        <v>3875.7919999999995</v>
      </c>
      <c r="Y20" s="244">
        <f t="shared" si="14"/>
        <v>-0.09347018622258352</v>
      </c>
    </row>
    <row r="21" spans="1:25" ht="19.5" customHeight="1">
      <c r="A21" s="250" t="s">
        <v>284</v>
      </c>
      <c r="B21" s="247">
        <v>849.155</v>
      </c>
      <c r="C21" s="245">
        <v>605.3410000000001</v>
      </c>
      <c r="D21" s="246">
        <v>0</v>
      </c>
      <c r="E21" s="245">
        <v>0</v>
      </c>
      <c r="F21" s="246">
        <f t="shared" si="8"/>
        <v>1454.496</v>
      </c>
      <c r="G21" s="248">
        <f t="shared" si="9"/>
        <v>0.0322391054575625</v>
      </c>
      <c r="H21" s="247">
        <v>526.3620000000001</v>
      </c>
      <c r="I21" s="245">
        <v>792.9699999999999</v>
      </c>
      <c r="J21" s="246"/>
      <c r="K21" s="245">
        <v>63.815</v>
      </c>
      <c r="L21" s="246">
        <f t="shared" si="10"/>
        <v>1383.147</v>
      </c>
      <c r="M21" s="249">
        <f t="shared" si="3"/>
        <v>0.05158453873666358</v>
      </c>
      <c r="N21" s="247">
        <v>2037.8909999999996</v>
      </c>
      <c r="O21" s="245">
        <v>2072.517</v>
      </c>
      <c r="P21" s="246"/>
      <c r="Q21" s="245">
        <v>23.602</v>
      </c>
      <c r="R21" s="246">
        <f t="shared" si="11"/>
        <v>4134.009999999999</v>
      </c>
      <c r="S21" s="248">
        <f t="shared" si="12"/>
        <v>0.030586107493601133</v>
      </c>
      <c r="T21" s="251">
        <v>1600.0439999999999</v>
      </c>
      <c r="U21" s="245">
        <v>3577.467</v>
      </c>
      <c r="V21" s="246"/>
      <c r="W21" s="245">
        <v>222.099</v>
      </c>
      <c r="X21" s="246">
        <f t="shared" si="13"/>
        <v>5399.610000000001</v>
      </c>
      <c r="Y21" s="244">
        <f t="shared" si="14"/>
        <v>-0.23438729834191752</v>
      </c>
    </row>
    <row r="22" spans="1:25" ht="19.5" customHeight="1">
      <c r="A22" s="250" t="s">
        <v>286</v>
      </c>
      <c r="B22" s="247">
        <v>472.461</v>
      </c>
      <c r="C22" s="245">
        <v>302.013</v>
      </c>
      <c r="D22" s="246">
        <v>0</v>
      </c>
      <c r="E22" s="245">
        <v>169.709</v>
      </c>
      <c r="F22" s="229">
        <f t="shared" si="8"/>
        <v>944.183</v>
      </c>
      <c r="G22" s="248">
        <f t="shared" si="9"/>
        <v>0.020927947074613977</v>
      </c>
      <c r="H22" s="247">
        <v>572.4870000000001</v>
      </c>
      <c r="I22" s="245">
        <v>203.298</v>
      </c>
      <c r="J22" s="246"/>
      <c r="K22" s="245">
        <v>46.415</v>
      </c>
      <c r="L22" s="246">
        <f t="shared" si="10"/>
        <v>822.2</v>
      </c>
      <c r="M22" s="249" t="s">
        <v>50</v>
      </c>
      <c r="N22" s="247">
        <v>1365.994</v>
      </c>
      <c r="O22" s="245">
        <v>816.941</v>
      </c>
      <c r="P22" s="246">
        <v>74.772</v>
      </c>
      <c r="Q22" s="245">
        <v>363.572</v>
      </c>
      <c r="R22" s="246">
        <f t="shared" si="11"/>
        <v>2621.279</v>
      </c>
      <c r="S22" s="248">
        <f t="shared" si="12"/>
        <v>0.01939393500855569</v>
      </c>
      <c r="T22" s="251">
        <v>1737.22</v>
      </c>
      <c r="U22" s="245">
        <v>615.623</v>
      </c>
      <c r="V22" s="246"/>
      <c r="W22" s="245">
        <v>264.28700000000003</v>
      </c>
      <c r="X22" s="246">
        <f t="shared" si="13"/>
        <v>2617.13</v>
      </c>
      <c r="Y22" s="244">
        <f t="shared" si="14"/>
        <v>0.0015853243820520557</v>
      </c>
    </row>
    <row r="23" spans="1:25" ht="19.5" customHeight="1">
      <c r="A23" s="250" t="s">
        <v>352</v>
      </c>
      <c r="B23" s="247">
        <v>0</v>
      </c>
      <c r="C23" s="245">
        <v>713.961</v>
      </c>
      <c r="D23" s="246">
        <v>59.867</v>
      </c>
      <c r="E23" s="245">
        <v>13.542</v>
      </c>
      <c r="F23" s="246">
        <f t="shared" si="8"/>
        <v>787.37</v>
      </c>
      <c r="G23" s="248">
        <f t="shared" si="9"/>
        <v>0.01745216519269973</v>
      </c>
      <c r="H23" s="247"/>
      <c r="I23" s="245">
        <v>574.587</v>
      </c>
      <c r="J23" s="246"/>
      <c r="K23" s="245"/>
      <c r="L23" s="246">
        <f t="shared" si="10"/>
        <v>574.587</v>
      </c>
      <c r="M23" s="249">
        <f aca="true" t="shared" si="15" ref="M23:M38">IF(ISERROR(F23/L23-1),"         /0",(F23/L23-1))</f>
        <v>0.3703233800973569</v>
      </c>
      <c r="N23" s="247">
        <v>43.96</v>
      </c>
      <c r="O23" s="245">
        <v>1637.203</v>
      </c>
      <c r="P23" s="246">
        <v>59.867</v>
      </c>
      <c r="Q23" s="245">
        <v>41.464999999999996</v>
      </c>
      <c r="R23" s="246">
        <f t="shared" si="11"/>
        <v>1782.495</v>
      </c>
      <c r="S23" s="248">
        <f t="shared" si="12"/>
        <v>0.013188062843777968</v>
      </c>
      <c r="T23" s="251"/>
      <c r="U23" s="245">
        <v>1365.7450000000001</v>
      </c>
      <c r="V23" s="246"/>
      <c r="W23" s="245">
        <v>66.58</v>
      </c>
      <c r="X23" s="246">
        <f t="shared" si="13"/>
        <v>1432.325</v>
      </c>
      <c r="Y23" s="244">
        <f t="shared" si="14"/>
        <v>0.24447663763461502</v>
      </c>
    </row>
    <row r="24" spans="1:25" ht="19.5" customHeight="1">
      <c r="A24" s="250" t="s">
        <v>288</v>
      </c>
      <c r="B24" s="247">
        <v>162.503</v>
      </c>
      <c r="C24" s="245">
        <v>482.96799999999996</v>
      </c>
      <c r="D24" s="246">
        <v>0</v>
      </c>
      <c r="E24" s="245">
        <v>0</v>
      </c>
      <c r="F24" s="246">
        <f t="shared" si="8"/>
        <v>645.471</v>
      </c>
      <c r="G24" s="248">
        <f t="shared" si="9"/>
        <v>0.014306954188116243</v>
      </c>
      <c r="H24" s="247">
        <v>513.871</v>
      </c>
      <c r="I24" s="245">
        <v>778.1179999999999</v>
      </c>
      <c r="J24" s="246">
        <v>0.065</v>
      </c>
      <c r="K24" s="245"/>
      <c r="L24" s="246">
        <f t="shared" si="10"/>
        <v>1292.054</v>
      </c>
      <c r="M24" s="249">
        <f t="shared" si="15"/>
        <v>-0.5004303225716573</v>
      </c>
      <c r="N24" s="247">
        <v>693.6279999999999</v>
      </c>
      <c r="O24" s="245">
        <v>1598.456</v>
      </c>
      <c r="P24" s="246"/>
      <c r="Q24" s="245">
        <v>0.2</v>
      </c>
      <c r="R24" s="246">
        <f t="shared" si="11"/>
        <v>2292.2839999999997</v>
      </c>
      <c r="S24" s="248">
        <f t="shared" si="12"/>
        <v>0.01695981500525204</v>
      </c>
      <c r="T24" s="251">
        <v>1363.347</v>
      </c>
      <c r="U24" s="245">
        <v>2246.586</v>
      </c>
      <c r="V24" s="246">
        <v>0.065</v>
      </c>
      <c r="W24" s="245"/>
      <c r="X24" s="246">
        <f t="shared" si="13"/>
        <v>3609.998</v>
      </c>
      <c r="Y24" s="244">
        <f t="shared" si="14"/>
        <v>-0.3650179307578565</v>
      </c>
    </row>
    <row r="25" spans="1:25" ht="19.5" customHeight="1">
      <c r="A25" s="250" t="s">
        <v>290</v>
      </c>
      <c r="B25" s="247">
        <v>280.274</v>
      </c>
      <c r="C25" s="245">
        <v>250.097</v>
      </c>
      <c r="D25" s="246">
        <v>0</v>
      </c>
      <c r="E25" s="245">
        <v>0</v>
      </c>
      <c r="F25" s="246">
        <f>SUM(B25:E25)</f>
        <v>530.371</v>
      </c>
      <c r="G25" s="248">
        <f>F25/$F$9</f>
        <v>0.011755746733324038</v>
      </c>
      <c r="H25" s="247">
        <v>229.944</v>
      </c>
      <c r="I25" s="245">
        <v>163.73600000000002</v>
      </c>
      <c r="J25" s="246"/>
      <c r="K25" s="245"/>
      <c r="L25" s="246">
        <f>SUM(H25:K25)</f>
        <v>393.68</v>
      </c>
      <c r="M25" s="249">
        <f>IF(ISERROR(F25/L25-1),"         /0",(F25/L25-1))</f>
        <v>0.3472134728713676</v>
      </c>
      <c r="N25" s="247">
        <v>737.458</v>
      </c>
      <c r="O25" s="245">
        <v>551.805</v>
      </c>
      <c r="P25" s="246">
        <v>0</v>
      </c>
      <c r="Q25" s="245"/>
      <c r="R25" s="246">
        <f>SUM(N25:Q25)</f>
        <v>1289.263</v>
      </c>
      <c r="S25" s="248">
        <f>R25/$R$9</f>
        <v>0.009538810188055347</v>
      </c>
      <c r="T25" s="251">
        <v>773.384</v>
      </c>
      <c r="U25" s="245">
        <v>595.008</v>
      </c>
      <c r="V25" s="246"/>
      <c r="W25" s="245"/>
      <c r="X25" s="246">
        <f>SUM(T25:W25)</f>
        <v>1368.392</v>
      </c>
      <c r="Y25" s="244">
        <f>IF(ISERROR(R25/X25-1),"         /0",IF(R25/X25&gt;5,"  *  ",(R25/X25-1)))</f>
        <v>-0.05782626615765085</v>
      </c>
    </row>
    <row r="26" spans="1:25" ht="19.5" customHeight="1">
      <c r="A26" s="250" t="s">
        <v>287</v>
      </c>
      <c r="B26" s="247">
        <v>141.353</v>
      </c>
      <c r="C26" s="245">
        <v>218.91299999999998</v>
      </c>
      <c r="D26" s="246">
        <v>0</v>
      </c>
      <c r="E26" s="245">
        <v>0</v>
      </c>
      <c r="F26" s="246">
        <f t="shared" si="8"/>
        <v>360.26599999999996</v>
      </c>
      <c r="G26" s="248">
        <f t="shared" si="9"/>
        <v>0.007985345828915451</v>
      </c>
      <c r="H26" s="247">
        <v>183.75900000000001</v>
      </c>
      <c r="I26" s="245">
        <v>481.35699999999997</v>
      </c>
      <c r="J26" s="246"/>
      <c r="K26" s="245"/>
      <c r="L26" s="246">
        <f t="shared" si="10"/>
        <v>665.116</v>
      </c>
      <c r="M26" s="249">
        <f t="shared" si="15"/>
        <v>-0.4583411014018608</v>
      </c>
      <c r="N26" s="247">
        <v>446.20799999999997</v>
      </c>
      <c r="O26" s="245">
        <v>594.627</v>
      </c>
      <c r="P26" s="246"/>
      <c r="Q26" s="245"/>
      <c r="R26" s="246">
        <f t="shared" si="11"/>
        <v>1040.835</v>
      </c>
      <c r="S26" s="248">
        <f t="shared" si="12"/>
        <v>0.007700777500079183</v>
      </c>
      <c r="T26" s="251">
        <v>392.95799999999997</v>
      </c>
      <c r="U26" s="245">
        <v>1005.512</v>
      </c>
      <c r="V26" s="246"/>
      <c r="W26" s="245"/>
      <c r="X26" s="246">
        <f t="shared" si="13"/>
        <v>1398.4699999999998</v>
      </c>
      <c r="Y26" s="244">
        <f t="shared" si="14"/>
        <v>-0.25573305112015265</v>
      </c>
    </row>
    <row r="27" spans="1:25" ht="19.5" customHeight="1">
      <c r="A27" s="250" t="s">
        <v>293</v>
      </c>
      <c r="B27" s="247">
        <v>77.512</v>
      </c>
      <c r="C27" s="245">
        <v>179.117</v>
      </c>
      <c r="D27" s="246">
        <v>0</v>
      </c>
      <c r="E27" s="245">
        <v>22.227</v>
      </c>
      <c r="F27" s="246">
        <f t="shared" si="8"/>
        <v>278.856</v>
      </c>
      <c r="G27" s="248">
        <f t="shared" si="9"/>
        <v>0.006180881894122808</v>
      </c>
      <c r="H27" s="247">
        <v>164.415</v>
      </c>
      <c r="I27" s="245">
        <v>443.022</v>
      </c>
      <c r="J27" s="246"/>
      <c r="K27" s="245"/>
      <c r="L27" s="246">
        <f t="shared" si="10"/>
        <v>607.437</v>
      </c>
      <c r="M27" s="249">
        <f t="shared" si="15"/>
        <v>-0.5409301705362037</v>
      </c>
      <c r="N27" s="247">
        <v>220.63</v>
      </c>
      <c r="O27" s="245">
        <v>275.263</v>
      </c>
      <c r="P27" s="246"/>
      <c r="Q27" s="245">
        <v>45.870999999999995</v>
      </c>
      <c r="R27" s="246">
        <f t="shared" si="11"/>
        <v>541.764</v>
      </c>
      <c r="S27" s="248">
        <f t="shared" si="12"/>
        <v>0.004008324106657538</v>
      </c>
      <c r="T27" s="251">
        <v>256.242</v>
      </c>
      <c r="U27" s="245">
        <v>1661.744</v>
      </c>
      <c r="V27" s="246"/>
      <c r="W27" s="245">
        <v>43.173</v>
      </c>
      <c r="X27" s="246">
        <f t="shared" si="13"/>
        <v>1961.1589999999999</v>
      </c>
      <c r="Y27" s="244">
        <f t="shared" si="14"/>
        <v>-0.7237531480109466</v>
      </c>
    </row>
    <row r="28" spans="1:25" ht="19.5" customHeight="1">
      <c r="A28" s="250" t="s">
        <v>291</v>
      </c>
      <c r="B28" s="247">
        <v>137.03900000000002</v>
      </c>
      <c r="C28" s="245">
        <v>59.153999999999996</v>
      </c>
      <c r="D28" s="246">
        <v>0</v>
      </c>
      <c r="E28" s="245">
        <v>0</v>
      </c>
      <c r="F28" s="246">
        <f t="shared" si="8"/>
        <v>196.193</v>
      </c>
      <c r="G28" s="248">
        <f t="shared" si="9"/>
        <v>0.004348645040643329</v>
      </c>
      <c r="H28" s="247">
        <v>44.272999999999996</v>
      </c>
      <c r="I28" s="245">
        <v>8.078</v>
      </c>
      <c r="J28" s="246">
        <v>0</v>
      </c>
      <c r="K28" s="245">
        <v>0</v>
      </c>
      <c r="L28" s="246">
        <f t="shared" si="10"/>
        <v>52.351</v>
      </c>
      <c r="M28" s="249">
        <f t="shared" si="15"/>
        <v>2.7476456992225557</v>
      </c>
      <c r="N28" s="247">
        <v>280.153</v>
      </c>
      <c r="O28" s="245">
        <v>92.178</v>
      </c>
      <c r="P28" s="246"/>
      <c r="Q28" s="245">
        <v>0</v>
      </c>
      <c r="R28" s="246">
        <f t="shared" si="11"/>
        <v>372.331</v>
      </c>
      <c r="S28" s="248">
        <f t="shared" si="12"/>
        <v>0.0027547480507304064</v>
      </c>
      <c r="T28" s="251">
        <v>140.018</v>
      </c>
      <c r="U28" s="245">
        <v>19.675</v>
      </c>
      <c r="V28" s="246">
        <v>0</v>
      </c>
      <c r="W28" s="245">
        <v>11.31</v>
      </c>
      <c r="X28" s="246">
        <f t="shared" si="13"/>
        <v>171.00300000000001</v>
      </c>
      <c r="Y28" s="244">
        <f t="shared" si="14"/>
        <v>1.1773360701274247</v>
      </c>
    </row>
    <row r="29" spans="1:25" ht="19.5" customHeight="1">
      <c r="A29" s="250" t="s">
        <v>297</v>
      </c>
      <c r="B29" s="247">
        <v>6.182</v>
      </c>
      <c r="C29" s="245">
        <v>0</v>
      </c>
      <c r="D29" s="246">
        <v>0</v>
      </c>
      <c r="E29" s="245">
        <v>107.193</v>
      </c>
      <c r="F29" s="246">
        <f t="shared" si="8"/>
        <v>113.375</v>
      </c>
      <c r="G29" s="248">
        <f t="shared" si="9"/>
        <v>0.0025129725906782472</v>
      </c>
      <c r="H29" s="247">
        <v>14.784</v>
      </c>
      <c r="I29" s="245">
        <v>0</v>
      </c>
      <c r="J29" s="246"/>
      <c r="K29" s="245">
        <v>62.293</v>
      </c>
      <c r="L29" s="246">
        <f t="shared" si="10"/>
        <v>77.077</v>
      </c>
      <c r="M29" s="249" t="s">
        <v>50</v>
      </c>
      <c r="N29" s="247">
        <v>22.011</v>
      </c>
      <c r="O29" s="245">
        <v>0</v>
      </c>
      <c r="P29" s="246">
        <v>0</v>
      </c>
      <c r="Q29" s="245">
        <v>319.85799999999995</v>
      </c>
      <c r="R29" s="246">
        <f t="shared" si="11"/>
        <v>341.86899999999997</v>
      </c>
      <c r="S29" s="248">
        <f t="shared" si="12"/>
        <v>0.0025293702682697736</v>
      </c>
      <c r="T29" s="251">
        <v>40.234</v>
      </c>
      <c r="U29" s="245">
        <v>3.07</v>
      </c>
      <c r="V29" s="246"/>
      <c r="W29" s="245">
        <v>219.893</v>
      </c>
      <c r="X29" s="246">
        <f t="shared" si="13"/>
        <v>263.197</v>
      </c>
      <c r="Y29" s="244">
        <f t="shared" si="14"/>
        <v>0.2989091820955405</v>
      </c>
    </row>
    <row r="30" spans="1:25" ht="19.5" customHeight="1">
      <c r="A30" s="250" t="s">
        <v>285</v>
      </c>
      <c r="B30" s="247">
        <v>33.131</v>
      </c>
      <c r="C30" s="245">
        <v>55.657</v>
      </c>
      <c r="D30" s="246">
        <v>0.02</v>
      </c>
      <c r="E30" s="245">
        <v>22.215</v>
      </c>
      <c r="F30" s="246">
        <f t="shared" si="8"/>
        <v>111.023</v>
      </c>
      <c r="G30" s="248">
        <f t="shared" si="9"/>
        <v>0.0024608401846515637</v>
      </c>
      <c r="H30" s="247">
        <v>116.9</v>
      </c>
      <c r="I30" s="245">
        <v>41.03</v>
      </c>
      <c r="J30" s="246"/>
      <c r="K30" s="245"/>
      <c r="L30" s="246">
        <f t="shared" si="10"/>
        <v>157.93</v>
      </c>
      <c r="M30" s="249">
        <f t="shared" si="15"/>
        <v>-0.2970113341353765</v>
      </c>
      <c r="N30" s="247">
        <v>121.68100000000001</v>
      </c>
      <c r="O30" s="245">
        <v>190.30900000000003</v>
      </c>
      <c r="P30" s="246">
        <v>0.02</v>
      </c>
      <c r="Q30" s="245">
        <v>22.215</v>
      </c>
      <c r="R30" s="246">
        <f t="shared" si="11"/>
        <v>334.22499999999997</v>
      </c>
      <c r="S30" s="248">
        <f t="shared" si="12"/>
        <v>0.0024728149610302925</v>
      </c>
      <c r="T30" s="251">
        <v>167.701</v>
      </c>
      <c r="U30" s="245">
        <v>128.553</v>
      </c>
      <c r="V30" s="246"/>
      <c r="W30" s="245"/>
      <c r="X30" s="246">
        <f t="shared" si="13"/>
        <v>296.254</v>
      </c>
      <c r="Y30" s="244">
        <f t="shared" si="14"/>
        <v>0.12817042132764422</v>
      </c>
    </row>
    <row r="31" spans="1:25" ht="19.5" customHeight="1">
      <c r="A31" s="250" t="s">
        <v>289</v>
      </c>
      <c r="B31" s="247">
        <v>0.014</v>
      </c>
      <c r="C31" s="245">
        <v>50.054</v>
      </c>
      <c r="D31" s="246">
        <v>0</v>
      </c>
      <c r="E31" s="245">
        <v>0</v>
      </c>
      <c r="F31" s="246">
        <f t="shared" si="8"/>
        <v>50.068000000000005</v>
      </c>
      <c r="G31" s="248">
        <f t="shared" si="9"/>
        <v>0.001109764160265301</v>
      </c>
      <c r="H31" s="247">
        <v>0</v>
      </c>
      <c r="I31" s="245">
        <v>1.111</v>
      </c>
      <c r="J31" s="246"/>
      <c r="K31" s="245"/>
      <c r="L31" s="246">
        <f t="shared" si="10"/>
        <v>1.111</v>
      </c>
      <c r="M31" s="249">
        <f>IF(ISERROR(F31/L31-1),"         /0",(F31/L31-1))</f>
        <v>44.06570657065707</v>
      </c>
      <c r="N31" s="247">
        <v>0.014</v>
      </c>
      <c r="O31" s="245">
        <v>51.618</v>
      </c>
      <c r="P31" s="246"/>
      <c r="Q31" s="245"/>
      <c r="R31" s="246">
        <f t="shared" si="11"/>
        <v>51.632000000000005</v>
      </c>
      <c r="S31" s="248">
        <f t="shared" si="12"/>
        <v>0.00038200727673847287</v>
      </c>
      <c r="T31" s="251">
        <v>64.722</v>
      </c>
      <c r="U31" s="245">
        <v>89.48100000000001</v>
      </c>
      <c r="V31" s="246"/>
      <c r="W31" s="245"/>
      <c r="X31" s="246">
        <f t="shared" si="13"/>
        <v>154.203</v>
      </c>
      <c r="Y31" s="244">
        <f t="shared" si="14"/>
        <v>-0.6651686413364202</v>
      </c>
    </row>
    <row r="32" spans="1:25" ht="19.5" customHeight="1" thickBot="1">
      <c r="A32" s="250" t="s">
        <v>261</v>
      </c>
      <c r="B32" s="247">
        <v>838.742</v>
      </c>
      <c r="C32" s="245">
        <v>301.38899999999995</v>
      </c>
      <c r="D32" s="246">
        <v>104.973</v>
      </c>
      <c r="E32" s="245">
        <v>68.665</v>
      </c>
      <c r="F32" s="246">
        <f t="shared" si="8"/>
        <v>1313.7689999999998</v>
      </c>
      <c r="G32" s="248">
        <f t="shared" si="9"/>
        <v>0.029119871995437883</v>
      </c>
      <c r="H32" s="247">
        <v>445.3829999999999</v>
      </c>
      <c r="I32" s="245">
        <v>397.21099999999996</v>
      </c>
      <c r="J32" s="246">
        <v>96.928</v>
      </c>
      <c r="K32" s="245">
        <v>183.21499999999997</v>
      </c>
      <c r="L32" s="246">
        <f t="shared" si="10"/>
        <v>1122.7369999999999</v>
      </c>
      <c r="M32" s="249">
        <f t="shared" si="15"/>
        <v>0.17014848535320382</v>
      </c>
      <c r="N32" s="247">
        <v>2127.055</v>
      </c>
      <c r="O32" s="245">
        <v>1062.5330000000001</v>
      </c>
      <c r="P32" s="246">
        <v>192.108</v>
      </c>
      <c r="Q32" s="245">
        <v>331.7320000000001</v>
      </c>
      <c r="R32" s="246">
        <f t="shared" si="11"/>
        <v>3713.428</v>
      </c>
      <c r="S32" s="248">
        <f t="shared" si="12"/>
        <v>0.027474367013565107</v>
      </c>
      <c r="T32" s="251">
        <v>1072.5290000000002</v>
      </c>
      <c r="U32" s="245">
        <v>819.092</v>
      </c>
      <c r="V32" s="246">
        <v>211.085</v>
      </c>
      <c r="W32" s="245">
        <v>519.377</v>
      </c>
      <c r="X32" s="246">
        <f t="shared" si="13"/>
        <v>2622.083</v>
      </c>
      <c r="Y32" s="244">
        <f t="shared" si="14"/>
        <v>0.4162129879183838</v>
      </c>
    </row>
    <row r="33" spans="1:25" s="236" customFormat="1" ht="19.5" customHeight="1">
      <c r="A33" s="243" t="s">
        <v>59</v>
      </c>
      <c r="B33" s="240">
        <f>SUM(B34:B39)</f>
        <v>1999.9610000000002</v>
      </c>
      <c r="C33" s="239">
        <f>SUM(C34:C39)</f>
        <v>1185.4759999999999</v>
      </c>
      <c r="D33" s="238">
        <f>SUM(D34:D39)</f>
        <v>0.024</v>
      </c>
      <c r="E33" s="239">
        <f>SUM(E34:E39)</f>
        <v>0.023</v>
      </c>
      <c r="F33" s="238">
        <f t="shared" si="8"/>
        <v>3185.484</v>
      </c>
      <c r="G33" s="241">
        <f t="shared" si="9"/>
        <v>0.07060669442155772</v>
      </c>
      <c r="H33" s="240">
        <f>SUM(H34:H39)</f>
        <v>1860.1589999999999</v>
      </c>
      <c r="I33" s="310">
        <f>SUM(I34:I39)</f>
        <v>1270.0030000000002</v>
      </c>
      <c r="J33" s="238">
        <f>SUM(J34:J39)</f>
        <v>114.575</v>
      </c>
      <c r="K33" s="239">
        <f>SUM(K34:K39)</f>
        <v>6.966</v>
      </c>
      <c r="L33" s="238">
        <f t="shared" si="10"/>
        <v>3251.703</v>
      </c>
      <c r="M33" s="242">
        <f t="shared" si="15"/>
        <v>-0.02036440597434641</v>
      </c>
      <c r="N33" s="240">
        <f>SUM(N34:N39)</f>
        <v>6267.4929999999995</v>
      </c>
      <c r="O33" s="239">
        <f>SUM(O34:O39)</f>
        <v>3874.6150000000007</v>
      </c>
      <c r="P33" s="238">
        <f>SUM(P34:P39)</f>
        <v>184.853</v>
      </c>
      <c r="Q33" s="239">
        <f>SUM(Q34:Q39)</f>
        <v>8.052999999999999</v>
      </c>
      <c r="R33" s="238">
        <f t="shared" si="11"/>
        <v>10335.014</v>
      </c>
      <c r="S33" s="241">
        <f t="shared" si="12"/>
        <v>0.07646518734881451</v>
      </c>
      <c r="T33" s="240">
        <f>SUM(T34:T39)</f>
        <v>5531.983000000002</v>
      </c>
      <c r="U33" s="239">
        <f>SUM(U34:U39)</f>
        <v>3855.8519999999994</v>
      </c>
      <c r="V33" s="238">
        <f>SUM(V34:V39)</f>
        <v>1451.2810000000002</v>
      </c>
      <c r="W33" s="239">
        <f>SUM(W34:W39)</f>
        <v>283.258</v>
      </c>
      <c r="X33" s="238">
        <f t="shared" si="13"/>
        <v>11122.374000000002</v>
      </c>
      <c r="Y33" s="237">
        <f t="shared" si="14"/>
        <v>-0.07079064235746813</v>
      </c>
    </row>
    <row r="34" spans="1:25" ht="19.5" customHeight="1">
      <c r="A34" s="250" t="s">
        <v>353</v>
      </c>
      <c r="B34" s="247">
        <v>845.826</v>
      </c>
      <c r="C34" s="245">
        <v>0</v>
      </c>
      <c r="D34" s="246">
        <v>0</v>
      </c>
      <c r="E34" s="245">
        <v>0</v>
      </c>
      <c r="F34" s="246">
        <f t="shared" si="8"/>
        <v>845.826</v>
      </c>
      <c r="G34" s="248">
        <f t="shared" si="9"/>
        <v>0.01874785053568264</v>
      </c>
      <c r="H34" s="247">
        <v>894.688</v>
      </c>
      <c r="I34" s="293"/>
      <c r="J34" s="246"/>
      <c r="K34" s="245"/>
      <c r="L34" s="246">
        <f t="shared" si="10"/>
        <v>894.688</v>
      </c>
      <c r="M34" s="249">
        <f t="shared" si="15"/>
        <v>-0.054613451840194505</v>
      </c>
      <c r="N34" s="247">
        <v>2785.028</v>
      </c>
      <c r="O34" s="245"/>
      <c r="P34" s="246"/>
      <c r="Q34" s="245"/>
      <c r="R34" s="246">
        <f t="shared" si="11"/>
        <v>2785.028</v>
      </c>
      <c r="S34" s="248">
        <f t="shared" si="12"/>
        <v>0.020605457118073975</v>
      </c>
      <c r="T34" s="247">
        <v>2776.2470000000003</v>
      </c>
      <c r="U34" s="245">
        <v>161.255</v>
      </c>
      <c r="V34" s="246"/>
      <c r="W34" s="245"/>
      <c r="X34" s="229">
        <f t="shared" si="13"/>
        <v>2937.5020000000004</v>
      </c>
      <c r="Y34" s="244">
        <f t="shared" si="14"/>
        <v>-0.05190600721293148</v>
      </c>
    </row>
    <row r="35" spans="1:25" ht="19.5" customHeight="1">
      <c r="A35" s="250" t="s">
        <v>354</v>
      </c>
      <c r="B35" s="247">
        <v>338.552</v>
      </c>
      <c r="C35" s="245">
        <v>270.091</v>
      </c>
      <c r="D35" s="246">
        <v>0</v>
      </c>
      <c r="E35" s="245">
        <v>0</v>
      </c>
      <c r="F35" s="246">
        <f t="shared" si="8"/>
        <v>608.643</v>
      </c>
      <c r="G35" s="248">
        <f t="shared" si="9"/>
        <v>0.013490656463137206</v>
      </c>
      <c r="H35" s="247">
        <v>209.943</v>
      </c>
      <c r="I35" s="293">
        <v>82.801</v>
      </c>
      <c r="J35" s="246"/>
      <c r="K35" s="245"/>
      <c r="L35" s="246">
        <f t="shared" si="10"/>
        <v>292.744</v>
      </c>
      <c r="M35" s="249">
        <f t="shared" si="15"/>
        <v>1.0790964118820536</v>
      </c>
      <c r="N35" s="247">
        <v>1133.9050000000002</v>
      </c>
      <c r="O35" s="245">
        <v>585.32</v>
      </c>
      <c r="P35" s="246">
        <v>184.829</v>
      </c>
      <c r="Q35" s="245">
        <v>8.03</v>
      </c>
      <c r="R35" s="246">
        <f t="shared" si="11"/>
        <v>1912.0840000000003</v>
      </c>
      <c r="S35" s="248">
        <f t="shared" si="12"/>
        <v>0.014146846950248029</v>
      </c>
      <c r="T35" s="247">
        <v>650.634</v>
      </c>
      <c r="U35" s="245">
        <v>318.372</v>
      </c>
      <c r="V35" s="246">
        <v>100.69</v>
      </c>
      <c r="W35" s="245">
        <v>11.317</v>
      </c>
      <c r="X35" s="229">
        <f t="shared" si="13"/>
        <v>1081.0130000000001</v>
      </c>
      <c r="Y35" s="244">
        <f t="shared" si="14"/>
        <v>0.7687890894929108</v>
      </c>
    </row>
    <row r="36" spans="1:25" ht="19.5" customHeight="1">
      <c r="A36" s="250" t="s">
        <v>299</v>
      </c>
      <c r="B36" s="247">
        <v>229.02200000000002</v>
      </c>
      <c r="C36" s="245">
        <v>341.159</v>
      </c>
      <c r="D36" s="246">
        <v>0</v>
      </c>
      <c r="E36" s="245">
        <v>0</v>
      </c>
      <c r="F36" s="229">
        <f t="shared" si="8"/>
        <v>570.181</v>
      </c>
      <c r="G36" s="248">
        <f t="shared" si="9"/>
        <v>0.012638140901658337</v>
      </c>
      <c r="H36" s="247">
        <v>263.00300000000004</v>
      </c>
      <c r="I36" s="293">
        <v>551.259</v>
      </c>
      <c r="J36" s="246">
        <v>0</v>
      </c>
      <c r="K36" s="245"/>
      <c r="L36" s="229">
        <f t="shared" si="10"/>
        <v>814.2620000000001</v>
      </c>
      <c r="M36" s="249">
        <f t="shared" si="15"/>
        <v>-0.29975732626599305</v>
      </c>
      <c r="N36" s="247">
        <v>716.239</v>
      </c>
      <c r="O36" s="245">
        <v>1511.2380000000003</v>
      </c>
      <c r="P36" s="246">
        <v>0</v>
      </c>
      <c r="Q36" s="245"/>
      <c r="R36" s="246">
        <f t="shared" si="11"/>
        <v>2227.4770000000003</v>
      </c>
      <c r="S36" s="248">
        <f t="shared" si="12"/>
        <v>0.016480330468848454</v>
      </c>
      <c r="T36" s="247">
        <v>780.6670000000001</v>
      </c>
      <c r="U36" s="245">
        <v>1611.4879999999998</v>
      </c>
      <c r="V36" s="246">
        <v>0</v>
      </c>
      <c r="W36" s="245"/>
      <c r="X36" s="229">
        <f t="shared" si="13"/>
        <v>2392.1549999999997</v>
      </c>
      <c r="Y36" s="244">
        <f t="shared" si="14"/>
        <v>-0.06884085688427355</v>
      </c>
    </row>
    <row r="37" spans="1:25" ht="19.5" customHeight="1">
      <c r="A37" s="250" t="s">
        <v>300</v>
      </c>
      <c r="B37" s="247">
        <v>112.661</v>
      </c>
      <c r="C37" s="245">
        <v>331.099</v>
      </c>
      <c r="D37" s="246">
        <v>0</v>
      </c>
      <c r="E37" s="245">
        <v>0</v>
      </c>
      <c r="F37" s="229">
        <f t="shared" si="8"/>
        <v>443.76</v>
      </c>
      <c r="G37" s="248">
        <f t="shared" si="9"/>
        <v>0.009836001912585482</v>
      </c>
      <c r="H37" s="247">
        <v>111.637</v>
      </c>
      <c r="I37" s="293">
        <v>261.095</v>
      </c>
      <c r="J37" s="246"/>
      <c r="K37" s="245">
        <v>6.966</v>
      </c>
      <c r="L37" s="229">
        <f t="shared" si="10"/>
        <v>379.69800000000004</v>
      </c>
      <c r="M37" s="249">
        <f t="shared" si="15"/>
        <v>0.16871829717301634</v>
      </c>
      <c r="N37" s="247">
        <v>313.918</v>
      </c>
      <c r="O37" s="245">
        <v>766.78</v>
      </c>
      <c r="P37" s="246"/>
      <c r="Q37" s="245"/>
      <c r="R37" s="246">
        <f t="shared" si="11"/>
        <v>1080.6979999999999</v>
      </c>
      <c r="S37" s="248">
        <f t="shared" si="12"/>
        <v>0.007995710023952473</v>
      </c>
      <c r="T37" s="247">
        <v>198.243</v>
      </c>
      <c r="U37" s="245">
        <v>668.176</v>
      </c>
      <c r="V37" s="246"/>
      <c r="W37" s="245">
        <v>28.213</v>
      </c>
      <c r="X37" s="229">
        <f t="shared" si="13"/>
        <v>894.6320000000001</v>
      </c>
      <c r="Y37" s="244">
        <f t="shared" si="14"/>
        <v>0.2079804880666014</v>
      </c>
    </row>
    <row r="38" spans="1:25" ht="19.5" customHeight="1">
      <c r="A38" s="250" t="s">
        <v>301</v>
      </c>
      <c r="B38" s="247">
        <v>5.115</v>
      </c>
      <c r="C38" s="245">
        <v>243.12699999999998</v>
      </c>
      <c r="D38" s="246">
        <v>0</v>
      </c>
      <c r="E38" s="245">
        <v>0</v>
      </c>
      <c r="F38" s="246">
        <f t="shared" si="8"/>
        <v>248.242</v>
      </c>
      <c r="G38" s="248">
        <f t="shared" si="9"/>
        <v>0.005502318340508485</v>
      </c>
      <c r="H38" s="247">
        <v>22.85</v>
      </c>
      <c r="I38" s="293">
        <v>192.44600000000003</v>
      </c>
      <c r="J38" s="246"/>
      <c r="K38" s="245"/>
      <c r="L38" s="246">
        <f t="shared" si="10"/>
        <v>215.29600000000002</v>
      </c>
      <c r="M38" s="249">
        <f t="shared" si="15"/>
        <v>0.1530265309155765</v>
      </c>
      <c r="N38" s="247">
        <v>17.860999999999997</v>
      </c>
      <c r="O38" s="245">
        <v>619.8979999999999</v>
      </c>
      <c r="P38" s="246"/>
      <c r="Q38" s="245"/>
      <c r="R38" s="246">
        <f t="shared" si="11"/>
        <v>637.7589999999999</v>
      </c>
      <c r="S38" s="248">
        <f t="shared" si="12"/>
        <v>0.004718557847951884</v>
      </c>
      <c r="T38" s="247">
        <v>58.644</v>
      </c>
      <c r="U38" s="245">
        <v>562.626</v>
      </c>
      <c r="V38" s="246"/>
      <c r="W38" s="245"/>
      <c r="X38" s="229">
        <f t="shared" si="13"/>
        <v>621.27</v>
      </c>
      <c r="Y38" s="244">
        <f t="shared" si="14"/>
        <v>0.02654079546734911</v>
      </c>
    </row>
    <row r="39" spans="1:25" ht="19.5" customHeight="1" thickBot="1">
      <c r="A39" s="250" t="s">
        <v>261</v>
      </c>
      <c r="B39" s="247">
        <v>468.78499999999997</v>
      </c>
      <c r="C39" s="245">
        <v>0</v>
      </c>
      <c r="D39" s="246">
        <v>0.024</v>
      </c>
      <c r="E39" s="245">
        <v>0.023</v>
      </c>
      <c r="F39" s="246">
        <f t="shared" si="8"/>
        <v>468.832</v>
      </c>
      <c r="G39" s="248">
        <f t="shared" si="9"/>
        <v>0.010391726267985572</v>
      </c>
      <c r="H39" s="247">
        <v>358.03799999999995</v>
      </c>
      <c r="I39" s="293">
        <v>182.40200000000002</v>
      </c>
      <c r="J39" s="246">
        <v>114.575</v>
      </c>
      <c r="K39" s="245">
        <v>0</v>
      </c>
      <c r="L39" s="246">
        <f t="shared" si="10"/>
        <v>655.015</v>
      </c>
      <c r="M39" s="249" t="s">
        <v>50</v>
      </c>
      <c r="N39" s="247">
        <v>1300.5419999999997</v>
      </c>
      <c r="O39" s="245">
        <v>391.379</v>
      </c>
      <c r="P39" s="246">
        <v>0.024</v>
      </c>
      <c r="Q39" s="245">
        <v>0.023</v>
      </c>
      <c r="R39" s="246">
        <f t="shared" si="11"/>
        <v>1691.9679999999996</v>
      </c>
      <c r="S39" s="248">
        <f t="shared" si="12"/>
        <v>0.012518284939739702</v>
      </c>
      <c r="T39" s="247">
        <v>1067.5480000000002</v>
      </c>
      <c r="U39" s="245">
        <v>533.935</v>
      </c>
      <c r="V39" s="246">
        <v>1350.5910000000001</v>
      </c>
      <c r="W39" s="245">
        <v>243.72799999999998</v>
      </c>
      <c r="X39" s="229">
        <f t="shared" si="13"/>
        <v>3195.8020000000006</v>
      </c>
      <c r="Y39" s="244">
        <f t="shared" si="14"/>
        <v>-0.47056544804715705</v>
      </c>
    </row>
    <row r="40" spans="1:25" s="236" customFormat="1" ht="19.5" customHeight="1">
      <c r="A40" s="243" t="s">
        <v>58</v>
      </c>
      <c r="B40" s="240">
        <f>SUM(B41:B47)</f>
        <v>2264.9919999999997</v>
      </c>
      <c r="C40" s="239">
        <f>SUM(C41:C47)</f>
        <v>1667.3089999999997</v>
      </c>
      <c r="D40" s="238">
        <f>SUM(D41:D47)</f>
        <v>7.367</v>
      </c>
      <c r="E40" s="239">
        <f>SUM(E41:E47)</f>
        <v>358.867</v>
      </c>
      <c r="F40" s="238">
        <f t="shared" si="8"/>
        <v>4298.535</v>
      </c>
      <c r="G40" s="241">
        <f t="shared" si="9"/>
        <v>0.09527762412411131</v>
      </c>
      <c r="H40" s="240">
        <f>SUM(H41:H47)</f>
        <v>2259.599</v>
      </c>
      <c r="I40" s="239">
        <f>SUM(I41:I47)</f>
        <v>2120.817</v>
      </c>
      <c r="J40" s="238">
        <f>SUM(J41:J47)</f>
        <v>2.46</v>
      </c>
      <c r="K40" s="239">
        <f>SUM(K41:K47)</f>
        <v>51.227999999999994</v>
      </c>
      <c r="L40" s="238">
        <f t="shared" si="10"/>
        <v>4434.104</v>
      </c>
      <c r="M40" s="242">
        <f aca="true" t="shared" si="16" ref="M40:M53">IF(ISERROR(F40/L40-1),"         /0",(F40/L40-1))</f>
        <v>-0.030574158837952448</v>
      </c>
      <c r="N40" s="240">
        <f>SUM(N41:N47)</f>
        <v>6607.160999999999</v>
      </c>
      <c r="O40" s="239">
        <f>SUM(O41:O47)</f>
        <v>4592.13</v>
      </c>
      <c r="P40" s="238">
        <f>SUM(P41:P47)</f>
        <v>39.160000000000004</v>
      </c>
      <c r="Q40" s="239">
        <f>SUM(Q41:Q47)</f>
        <v>763.7769999999998</v>
      </c>
      <c r="R40" s="238">
        <f t="shared" si="11"/>
        <v>12002.228</v>
      </c>
      <c r="S40" s="241">
        <f t="shared" si="12"/>
        <v>0.08880032602018606</v>
      </c>
      <c r="T40" s="240">
        <f>SUM(T41:T47)</f>
        <v>6656.467000000001</v>
      </c>
      <c r="U40" s="239">
        <f>SUM(U41:U47)</f>
        <v>5947.222</v>
      </c>
      <c r="V40" s="238">
        <f>SUM(V41:V47)</f>
        <v>34.27100000000001</v>
      </c>
      <c r="W40" s="239">
        <f>SUM(W41:W47)</f>
        <v>121.29499999999999</v>
      </c>
      <c r="X40" s="238">
        <f t="shared" si="13"/>
        <v>12759.255000000001</v>
      </c>
      <c r="Y40" s="237">
        <f t="shared" si="14"/>
        <v>-0.05933159890604911</v>
      </c>
    </row>
    <row r="41" spans="1:25" s="220" customFormat="1" ht="19.5" customHeight="1">
      <c r="A41" s="235" t="s">
        <v>309</v>
      </c>
      <c r="B41" s="233">
        <v>872.8999999999999</v>
      </c>
      <c r="C41" s="230">
        <v>687.725</v>
      </c>
      <c r="D41" s="229">
        <v>3.713</v>
      </c>
      <c r="E41" s="230">
        <v>358.281</v>
      </c>
      <c r="F41" s="229">
        <f t="shared" si="8"/>
        <v>1922.619</v>
      </c>
      <c r="G41" s="232">
        <f t="shared" si="9"/>
        <v>0.04261511664226877</v>
      </c>
      <c r="H41" s="233">
        <v>1105.414</v>
      </c>
      <c r="I41" s="230">
        <v>1274.187</v>
      </c>
      <c r="J41" s="229">
        <v>0.045</v>
      </c>
      <c r="K41" s="230">
        <v>27.002</v>
      </c>
      <c r="L41" s="229">
        <f t="shared" si="10"/>
        <v>2406.6479999999997</v>
      </c>
      <c r="M41" s="234">
        <f t="shared" si="16"/>
        <v>-0.2011216430487549</v>
      </c>
      <c r="N41" s="233">
        <v>2781.9289999999996</v>
      </c>
      <c r="O41" s="230">
        <v>1941.138</v>
      </c>
      <c r="P41" s="229">
        <v>31.168000000000003</v>
      </c>
      <c r="Q41" s="230">
        <v>738.0709999999999</v>
      </c>
      <c r="R41" s="229">
        <f t="shared" si="11"/>
        <v>5492.305999999999</v>
      </c>
      <c r="S41" s="232">
        <f t="shared" si="12"/>
        <v>0.04063566892768776</v>
      </c>
      <c r="T41" s="231">
        <v>3400.5</v>
      </c>
      <c r="U41" s="230">
        <v>3519.602</v>
      </c>
      <c r="V41" s="229">
        <v>0.113</v>
      </c>
      <c r="W41" s="230">
        <v>94.073</v>
      </c>
      <c r="X41" s="229">
        <f t="shared" si="13"/>
        <v>7014.2880000000005</v>
      </c>
      <c r="Y41" s="228">
        <f t="shared" si="14"/>
        <v>-0.21698310648208363</v>
      </c>
    </row>
    <row r="42" spans="1:25" s="220" customFormat="1" ht="19.5" customHeight="1">
      <c r="A42" s="235" t="s">
        <v>310</v>
      </c>
      <c r="B42" s="233">
        <v>784.608</v>
      </c>
      <c r="C42" s="230">
        <v>802.732</v>
      </c>
      <c r="D42" s="229">
        <v>0</v>
      </c>
      <c r="E42" s="230">
        <v>0</v>
      </c>
      <c r="F42" s="229">
        <f t="shared" si="8"/>
        <v>1587.34</v>
      </c>
      <c r="G42" s="232">
        <f t="shared" si="9"/>
        <v>0.03518361113197097</v>
      </c>
      <c r="H42" s="233">
        <v>701.75</v>
      </c>
      <c r="I42" s="230">
        <v>610.1669999999999</v>
      </c>
      <c r="J42" s="229"/>
      <c r="K42" s="230"/>
      <c r="L42" s="229">
        <f t="shared" si="10"/>
        <v>1311.917</v>
      </c>
      <c r="M42" s="234">
        <f t="shared" si="16"/>
        <v>0.20993934829718652</v>
      </c>
      <c r="N42" s="233">
        <v>2137.3250000000003</v>
      </c>
      <c r="O42" s="230">
        <v>1994.0240000000001</v>
      </c>
      <c r="P42" s="229">
        <v>0</v>
      </c>
      <c r="Q42" s="230"/>
      <c r="R42" s="229">
        <f t="shared" si="11"/>
        <v>4131.349</v>
      </c>
      <c r="S42" s="232">
        <f t="shared" si="12"/>
        <v>0.030566419676677507</v>
      </c>
      <c r="T42" s="231">
        <v>1929.172</v>
      </c>
      <c r="U42" s="230">
        <v>1582.71</v>
      </c>
      <c r="V42" s="229"/>
      <c r="W42" s="230"/>
      <c r="X42" s="229">
        <f t="shared" si="13"/>
        <v>3511.882</v>
      </c>
      <c r="Y42" s="228">
        <f t="shared" si="14"/>
        <v>0.176391746647524</v>
      </c>
    </row>
    <row r="43" spans="1:25" s="220" customFormat="1" ht="19.5" customHeight="1">
      <c r="A43" s="235" t="s">
        <v>311</v>
      </c>
      <c r="B43" s="233">
        <v>81.095</v>
      </c>
      <c r="C43" s="230">
        <v>62.954</v>
      </c>
      <c r="D43" s="229">
        <v>0</v>
      </c>
      <c r="E43" s="230">
        <v>0</v>
      </c>
      <c r="F43" s="229">
        <f>SUM(B43:E43)</f>
        <v>144.049</v>
      </c>
      <c r="G43" s="232">
        <f>F43/$F$9</f>
        <v>0.0031928660526095777</v>
      </c>
      <c r="H43" s="233">
        <v>46.177</v>
      </c>
      <c r="I43" s="230">
        <v>108.467</v>
      </c>
      <c r="J43" s="229">
        <v>0</v>
      </c>
      <c r="K43" s="230">
        <v>21.652</v>
      </c>
      <c r="L43" s="229">
        <f>SUM(H43:K43)</f>
        <v>176.296</v>
      </c>
      <c r="M43" s="234">
        <f t="shared" si="16"/>
        <v>-0.1829139628806098</v>
      </c>
      <c r="N43" s="233">
        <v>237.588</v>
      </c>
      <c r="O43" s="230">
        <v>261.44</v>
      </c>
      <c r="P43" s="229">
        <v>0</v>
      </c>
      <c r="Q43" s="230">
        <v>16.459</v>
      </c>
      <c r="R43" s="229">
        <f>SUM(N43:Q43)</f>
        <v>515.487</v>
      </c>
      <c r="S43" s="232">
        <f>R43/$R$9</f>
        <v>0.003813909689031708</v>
      </c>
      <c r="T43" s="231">
        <v>184.301</v>
      </c>
      <c r="U43" s="230">
        <v>285.449</v>
      </c>
      <c r="V43" s="229">
        <v>0</v>
      </c>
      <c r="W43" s="230">
        <v>21.652</v>
      </c>
      <c r="X43" s="229">
        <f>SUM(T43:W43)</f>
        <v>491.402</v>
      </c>
      <c r="Y43" s="228">
        <f>IF(ISERROR(R43/X43-1),"         /0",IF(R43/X43&gt;5,"  *  ",(R43/X43-1)))</f>
        <v>0.04901282453062872</v>
      </c>
    </row>
    <row r="44" spans="1:25" s="220" customFormat="1" ht="19.5" customHeight="1">
      <c r="A44" s="235" t="s">
        <v>312</v>
      </c>
      <c r="B44" s="233">
        <v>116.859</v>
      </c>
      <c r="C44" s="230">
        <v>16.879</v>
      </c>
      <c r="D44" s="229">
        <v>0</v>
      </c>
      <c r="E44" s="230">
        <v>0</v>
      </c>
      <c r="F44" s="229">
        <f>SUM(B44:E44)</f>
        <v>133.738</v>
      </c>
      <c r="G44" s="232">
        <f>F44/$F$9</f>
        <v>0.002964321308331885</v>
      </c>
      <c r="H44" s="233">
        <v>92.519</v>
      </c>
      <c r="I44" s="230">
        <v>27.897</v>
      </c>
      <c r="J44" s="229">
        <v>0</v>
      </c>
      <c r="K44" s="230">
        <v>0</v>
      </c>
      <c r="L44" s="229">
        <f>SUM(H44:K44)</f>
        <v>120.416</v>
      </c>
      <c r="M44" s="234">
        <f>IF(ISERROR(F44/L44-1),"         /0",(F44/L44-1))</f>
        <v>0.11063313845336165</v>
      </c>
      <c r="N44" s="233">
        <v>249.25399999999996</v>
      </c>
      <c r="O44" s="230">
        <v>53.919</v>
      </c>
      <c r="P44" s="229">
        <v>0</v>
      </c>
      <c r="Q44" s="230">
        <v>0</v>
      </c>
      <c r="R44" s="229">
        <f>SUM(N44:Q44)</f>
        <v>303.17299999999994</v>
      </c>
      <c r="S44" s="232">
        <f>R44/$R$9</f>
        <v>0.0022430719730134993</v>
      </c>
      <c r="T44" s="231">
        <v>248.46800000000002</v>
      </c>
      <c r="U44" s="230">
        <v>92.559</v>
      </c>
      <c r="V44" s="229">
        <v>0</v>
      </c>
      <c r="W44" s="230">
        <v>0</v>
      </c>
      <c r="X44" s="229">
        <f>SUM(T44:W44)</f>
        <v>341.02700000000004</v>
      </c>
      <c r="Y44" s="228">
        <f>IF(ISERROR(R44/X44-1),"         /0",IF(R44/X44&gt;5,"  *  ",(R44/X44-1)))</f>
        <v>-0.1110000087969577</v>
      </c>
    </row>
    <row r="45" spans="1:25" s="220" customFormat="1" ht="19.5" customHeight="1">
      <c r="A45" s="235" t="s">
        <v>313</v>
      </c>
      <c r="B45" s="233">
        <v>46.17</v>
      </c>
      <c r="C45" s="230">
        <v>30.045</v>
      </c>
      <c r="D45" s="229">
        <v>0</v>
      </c>
      <c r="E45" s="230">
        <v>0</v>
      </c>
      <c r="F45" s="229">
        <f t="shared" si="8"/>
        <v>76.215</v>
      </c>
      <c r="G45" s="232">
        <f t="shared" si="9"/>
        <v>0.0016893160396784356</v>
      </c>
      <c r="H45" s="233">
        <v>48.339</v>
      </c>
      <c r="I45" s="230">
        <v>13.746</v>
      </c>
      <c r="J45" s="229"/>
      <c r="K45" s="230"/>
      <c r="L45" s="229">
        <f t="shared" si="10"/>
        <v>62.085</v>
      </c>
      <c r="M45" s="234">
        <f t="shared" si="16"/>
        <v>0.22759120560521873</v>
      </c>
      <c r="N45" s="233">
        <v>112.489</v>
      </c>
      <c r="O45" s="230">
        <v>95.718</v>
      </c>
      <c r="P45" s="229"/>
      <c r="Q45" s="230"/>
      <c r="R45" s="229">
        <f t="shared" si="11"/>
        <v>208.207</v>
      </c>
      <c r="S45" s="232">
        <f t="shared" si="12"/>
        <v>0.0015404514461552373</v>
      </c>
      <c r="T45" s="231">
        <v>159.03</v>
      </c>
      <c r="U45" s="230">
        <v>127.86600000000001</v>
      </c>
      <c r="V45" s="229"/>
      <c r="W45" s="230"/>
      <c r="X45" s="229">
        <f t="shared" si="13"/>
        <v>286.896</v>
      </c>
      <c r="Y45" s="228">
        <f t="shared" si="14"/>
        <v>-0.27427708995594224</v>
      </c>
    </row>
    <row r="46" spans="1:25" s="220" customFormat="1" ht="19.5" customHeight="1">
      <c r="A46" s="235" t="s">
        <v>317</v>
      </c>
      <c r="B46" s="233">
        <v>56.993</v>
      </c>
      <c r="C46" s="230">
        <v>13.655</v>
      </c>
      <c r="D46" s="229">
        <v>0</v>
      </c>
      <c r="E46" s="230">
        <v>0</v>
      </c>
      <c r="F46" s="229">
        <f t="shared" si="8"/>
        <v>70.648</v>
      </c>
      <c r="G46" s="232">
        <f t="shared" si="9"/>
        <v>0.001565922712998781</v>
      </c>
      <c r="H46" s="233">
        <v>23.775000000000002</v>
      </c>
      <c r="I46" s="230">
        <v>1.597</v>
      </c>
      <c r="J46" s="229"/>
      <c r="K46" s="230"/>
      <c r="L46" s="229">
        <f t="shared" si="10"/>
        <v>25.372000000000003</v>
      </c>
      <c r="M46" s="234">
        <f t="shared" si="16"/>
        <v>1.784486835882074</v>
      </c>
      <c r="N46" s="233">
        <v>107.256</v>
      </c>
      <c r="O46" s="230">
        <v>22.675999999999995</v>
      </c>
      <c r="P46" s="229">
        <v>0</v>
      </c>
      <c r="Q46" s="230"/>
      <c r="R46" s="229">
        <f t="shared" si="11"/>
        <v>129.932</v>
      </c>
      <c r="S46" s="232">
        <f t="shared" si="12"/>
        <v>0.0009613218446154178</v>
      </c>
      <c r="T46" s="231">
        <v>88.24300000000001</v>
      </c>
      <c r="U46" s="230">
        <v>5.559</v>
      </c>
      <c r="V46" s="229"/>
      <c r="W46" s="230"/>
      <c r="X46" s="229">
        <f t="shared" si="13"/>
        <v>93.802</v>
      </c>
      <c r="Y46" s="228">
        <f t="shared" si="14"/>
        <v>0.38517302402933806</v>
      </c>
    </row>
    <row r="47" spans="1:25" s="220" customFormat="1" ht="19.5" customHeight="1" thickBot="1">
      <c r="A47" s="235" t="s">
        <v>261</v>
      </c>
      <c r="B47" s="233">
        <v>306.3669999999999</v>
      </c>
      <c r="C47" s="230">
        <v>53.319</v>
      </c>
      <c r="D47" s="229">
        <v>3.654</v>
      </c>
      <c r="E47" s="230">
        <v>0.5860000000000001</v>
      </c>
      <c r="F47" s="229">
        <f t="shared" si="8"/>
        <v>363.92599999999993</v>
      </c>
      <c r="G47" s="232">
        <f t="shared" si="9"/>
        <v>0.008066470236252893</v>
      </c>
      <c r="H47" s="233">
        <v>241.625</v>
      </c>
      <c r="I47" s="230">
        <v>84.756</v>
      </c>
      <c r="J47" s="229">
        <v>2.415</v>
      </c>
      <c r="K47" s="230">
        <v>2.574</v>
      </c>
      <c r="L47" s="229">
        <f t="shared" si="10"/>
        <v>331.37</v>
      </c>
      <c r="M47" s="234">
        <f t="shared" si="16"/>
        <v>0.09824667290340083</v>
      </c>
      <c r="N47" s="233">
        <v>981.3199999999999</v>
      </c>
      <c r="O47" s="230">
        <v>223.215</v>
      </c>
      <c r="P47" s="229">
        <v>7.991999999999999</v>
      </c>
      <c r="Q47" s="230">
        <v>9.246999999999996</v>
      </c>
      <c r="R47" s="229">
        <f t="shared" si="11"/>
        <v>1221.774</v>
      </c>
      <c r="S47" s="232">
        <f t="shared" si="12"/>
        <v>0.009039482463004936</v>
      </c>
      <c r="T47" s="231">
        <v>646.753</v>
      </c>
      <c r="U47" s="230">
        <v>333.477</v>
      </c>
      <c r="V47" s="229">
        <v>34.15800000000001</v>
      </c>
      <c r="W47" s="230">
        <v>5.569999999999999</v>
      </c>
      <c r="X47" s="229">
        <f t="shared" si="13"/>
        <v>1019.9580000000001</v>
      </c>
      <c r="Y47" s="228">
        <f t="shared" si="14"/>
        <v>0.19786697099292305</v>
      </c>
    </row>
    <row r="48" spans="1:25" s="236" customFormat="1" ht="19.5" customHeight="1">
      <c r="A48" s="243" t="s">
        <v>57</v>
      </c>
      <c r="B48" s="240">
        <f>SUM(B49:B52)</f>
        <v>401.858</v>
      </c>
      <c r="C48" s="239">
        <f>SUM(C49:C52)</f>
        <v>199.875</v>
      </c>
      <c r="D48" s="238">
        <f>SUM(D49:D52)</f>
        <v>0</v>
      </c>
      <c r="E48" s="239">
        <f>SUM(E49:E52)</f>
        <v>98.571</v>
      </c>
      <c r="F48" s="238">
        <f t="shared" si="8"/>
        <v>700.304</v>
      </c>
      <c r="G48" s="241">
        <f t="shared" si="9"/>
        <v>0.015522335233890534</v>
      </c>
      <c r="H48" s="240">
        <f>SUM(H49:H52)</f>
        <v>424.225</v>
      </c>
      <c r="I48" s="239">
        <f>SUM(I49:I52)</f>
        <v>199.60899999999998</v>
      </c>
      <c r="J48" s="238">
        <f>SUM(J49:J52)</f>
        <v>0.2</v>
      </c>
      <c r="K48" s="239">
        <f>SUM(K49:K52)</f>
        <v>0.125</v>
      </c>
      <c r="L48" s="238">
        <f t="shared" si="10"/>
        <v>624.1590000000001</v>
      </c>
      <c r="M48" s="242">
        <f t="shared" si="16"/>
        <v>0.12199615803024533</v>
      </c>
      <c r="N48" s="240">
        <f>SUM(N49:N52)</f>
        <v>1555.3490000000002</v>
      </c>
      <c r="O48" s="239">
        <f>SUM(O49:O52)</f>
        <v>553.314</v>
      </c>
      <c r="P48" s="238">
        <f>SUM(P49:P52)</f>
        <v>0</v>
      </c>
      <c r="Q48" s="239">
        <f>SUM(Q49:Q52)</f>
        <v>266.206</v>
      </c>
      <c r="R48" s="238">
        <f t="shared" si="11"/>
        <v>2374.869</v>
      </c>
      <c r="S48" s="241">
        <f t="shared" si="12"/>
        <v>0.017570832803312293</v>
      </c>
      <c r="T48" s="240">
        <f>SUM(T49:T52)</f>
        <v>1732.8050000000003</v>
      </c>
      <c r="U48" s="239">
        <f>SUM(U49:U52)</f>
        <v>636.8140000000001</v>
      </c>
      <c r="V48" s="238">
        <f>SUM(V49:V52)</f>
        <v>0.275</v>
      </c>
      <c r="W48" s="239">
        <f>SUM(W49:W52)</f>
        <v>7.904</v>
      </c>
      <c r="X48" s="238">
        <f t="shared" si="13"/>
        <v>2377.7980000000007</v>
      </c>
      <c r="Y48" s="237">
        <f t="shared" si="14"/>
        <v>-0.0012318119537489958</v>
      </c>
    </row>
    <row r="49" spans="1:25" ht="19.5" customHeight="1">
      <c r="A49" s="235" t="s">
        <v>322</v>
      </c>
      <c r="B49" s="233">
        <v>176.825</v>
      </c>
      <c r="C49" s="230">
        <v>48.84</v>
      </c>
      <c r="D49" s="229">
        <v>0</v>
      </c>
      <c r="E49" s="230">
        <v>0</v>
      </c>
      <c r="F49" s="229">
        <f t="shared" si="8"/>
        <v>225.665</v>
      </c>
      <c r="G49" s="232">
        <f t="shared" si="9"/>
        <v>0.00500189600595728</v>
      </c>
      <c r="H49" s="233">
        <v>219.44099999999997</v>
      </c>
      <c r="I49" s="230">
        <v>27.391</v>
      </c>
      <c r="J49" s="229">
        <v>0.2</v>
      </c>
      <c r="K49" s="230">
        <v>0.125</v>
      </c>
      <c r="L49" s="229">
        <f t="shared" si="10"/>
        <v>247.15699999999995</v>
      </c>
      <c r="M49" s="234">
        <f t="shared" si="16"/>
        <v>-0.08695687356619464</v>
      </c>
      <c r="N49" s="233">
        <v>796.0540000000001</v>
      </c>
      <c r="O49" s="230">
        <v>208.25799999999998</v>
      </c>
      <c r="P49" s="229">
        <v>0</v>
      </c>
      <c r="Q49" s="230">
        <v>0</v>
      </c>
      <c r="R49" s="229">
        <f t="shared" si="11"/>
        <v>1004.3120000000001</v>
      </c>
      <c r="S49" s="232">
        <f t="shared" si="12"/>
        <v>0.007430556478845855</v>
      </c>
      <c r="T49" s="231">
        <v>932.383</v>
      </c>
      <c r="U49" s="230">
        <v>173.15000000000003</v>
      </c>
      <c r="V49" s="229">
        <v>0.2</v>
      </c>
      <c r="W49" s="230">
        <v>6.622</v>
      </c>
      <c r="X49" s="229">
        <f t="shared" si="13"/>
        <v>1112.3550000000002</v>
      </c>
      <c r="Y49" s="228">
        <f t="shared" si="14"/>
        <v>-0.09712996300641441</v>
      </c>
    </row>
    <row r="50" spans="1:25" ht="19.5" customHeight="1">
      <c r="A50" s="235" t="s">
        <v>321</v>
      </c>
      <c r="B50" s="233">
        <v>113.128</v>
      </c>
      <c r="C50" s="230">
        <v>25.582</v>
      </c>
      <c r="D50" s="229">
        <v>0</v>
      </c>
      <c r="E50" s="230">
        <v>0</v>
      </c>
      <c r="F50" s="229">
        <f t="shared" si="8"/>
        <v>138.71</v>
      </c>
      <c r="G50" s="232">
        <f t="shared" si="9"/>
        <v>0.003074526377534551</v>
      </c>
      <c r="H50" s="233">
        <v>116.461</v>
      </c>
      <c r="I50" s="230">
        <v>0.668</v>
      </c>
      <c r="J50" s="229">
        <v>0</v>
      </c>
      <c r="K50" s="230">
        <v>0</v>
      </c>
      <c r="L50" s="229">
        <f t="shared" si="10"/>
        <v>117.129</v>
      </c>
      <c r="M50" s="234">
        <f t="shared" si="16"/>
        <v>0.1842498441888858</v>
      </c>
      <c r="N50" s="233">
        <v>479.147</v>
      </c>
      <c r="O50" s="230">
        <v>43.620000000000005</v>
      </c>
      <c r="P50" s="229">
        <v>0</v>
      </c>
      <c r="Q50" s="230"/>
      <c r="R50" s="229">
        <f t="shared" si="11"/>
        <v>522.767</v>
      </c>
      <c r="S50" s="232">
        <f t="shared" si="12"/>
        <v>0.0038677718864026426</v>
      </c>
      <c r="T50" s="231">
        <v>522.4010000000001</v>
      </c>
      <c r="U50" s="230">
        <v>12.317</v>
      </c>
      <c r="V50" s="229">
        <v>0</v>
      </c>
      <c r="W50" s="230">
        <v>0</v>
      </c>
      <c r="X50" s="229">
        <f t="shared" si="13"/>
        <v>534.7180000000001</v>
      </c>
      <c r="Y50" s="228">
        <f t="shared" si="14"/>
        <v>-0.0223500985566224</v>
      </c>
    </row>
    <row r="51" spans="1:25" ht="19.5" customHeight="1">
      <c r="A51" s="235" t="s">
        <v>320</v>
      </c>
      <c r="B51" s="233">
        <v>29.249000000000002</v>
      </c>
      <c r="C51" s="230">
        <v>83.614</v>
      </c>
      <c r="D51" s="229">
        <v>0</v>
      </c>
      <c r="E51" s="230">
        <v>0</v>
      </c>
      <c r="F51" s="229">
        <f t="shared" si="8"/>
        <v>112.863</v>
      </c>
      <c r="G51" s="232">
        <f t="shared" si="9"/>
        <v>0.0025016240397064526</v>
      </c>
      <c r="H51" s="233">
        <v>8.983</v>
      </c>
      <c r="I51" s="230">
        <v>87.336</v>
      </c>
      <c r="J51" s="229"/>
      <c r="K51" s="230"/>
      <c r="L51" s="229">
        <f t="shared" si="10"/>
        <v>96.319</v>
      </c>
      <c r="M51" s="234">
        <f t="shared" si="16"/>
        <v>0.1717625805915759</v>
      </c>
      <c r="N51" s="233">
        <v>77.67099999999999</v>
      </c>
      <c r="O51" s="230">
        <v>139.792</v>
      </c>
      <c r="P51" s="229">
        <v>0</v>
      </c>
      <c r="Q51" s="230">
        <v>0</v>
      </c>
      <c r="R51" s="229">
        <f t="shared" si="11"/>
        <v>217.463</v>
      </c>
      <c r="S51" s="232">
        <f t="shared" si="12"/>
        <v>0.001608933382812568</v>
      </c>
      <c r="T51" s="231">
        <v>34.44</v>
      </c>
      <c r="U51" s="230">
        <v>160.716</v>
      </c>
      <c r="V51" s="229">
        <v>0</v>
      </c>
      <c r="W51" s="230">
        <v>0</v>
      </c>
      <c r="X51" s="229">
        <f t="shared" si="13"/>
        <v>195.156</v>
      </c>
      <c r="Y51" s="228">
        <f t="shared" si="14"/>
        <v>0.11430342905163049</v>
      </c>
    </row>
    <row r="52" spans="1:25" ht="19.5" customHeight="1" thickBot="1">
      <c r="A52" s="235" t="s">
        <v>261</v>
      </c>
      <c r="B52" s="233">
        <v>82.65599999999999</v>
      </c>
      <c r="C52" s="230">
        <v>41.839</v>
      </c>
      <c r="D52" s="229">
        <v>0</v>
      </c>
      <c r="E52" s="230">
        <v>98.571</v>
      </c>
      <c r="F52" s="229">
        <f t="shared" si="8"/>
        <v>223.06599999999997</v>
      </c>
      <c r="G52" s="232">
        <f t="shared" si="9"/>
        <v>0.00494428881069225</v>
      </c>
      <c r="H52" s="233">
        <v>79.34</v>
      </c>
      <c r="I52" s="230">
        <v>84.214</v>
      </c>
      <c r="J52" s="229">
        <v>0</v>
      </c>
      <c r="K52" s="230">
        <v>0</v>
      </c>
      <c r="L52" s="229">
        <f t="shared" si="10"/>
        <v>163.554</v>
      </c>
      <c r="M52" s="234">
        <f t="shared" si="16"/>
        <v>0.36386759113198064</v>
      </c>
      <c r="N52" s="233">
        <v>202.477</v>
      </c>
      <c r="O52" s="230">
        <v>161.64400000000003</v>
      </c>
      <c r="P52" s="229">
        <v>0</v>
      </c>
      <c r="Q52" s="230">
        <v>266.206</v>
      </c>
      <c r="R52" s="229">
        <f t="shared" si="11"/>
        <v>630.327</v>
      </c>
      <c r="S52" s="232">
        <f t="shared" si="12"/>
        <v>0.004663571055251227</v>
      </c>
      <c r="T52" s="231">
        <v>243.58100000000002</v>
      </c>
      <c r="U52" s="230">
        <v>290.631</v>
      </c>
      <c r="V52" s="229">
        <v>0.075</v>
      </c>
      <c r="W52" s="230">
        <v>1.282</v>
      </c>
      <c r="X52" s="229">
        <f t="shared" si="13"/>
        <v>535.5690000000001</v>
      </c>
      <c r="Y52" s="228">
        <f t="shared" si="14"/>
        <v>0.17692958330299158</v>
      </c>
    </row>
    <row r="53" spans="1:25" s="220" customFormat="1" ht="19.5" customHeight="1" thickBot="1">
      <c r="A53" s="227" t="s">
        <v>56</v>
      </c>
      <c r="B53" s="224">
        <v>96.25999999999999</v>
      </c>
      <c r="C53" s="223">
        <v>47.294</v>
      </c>
      <c r="D53" s="222">
        <v>0.28</v>
      </c>
      <c r="E53" s="223">
        <v>9.747</v>
      </c>
      <c r="F53" s="222">
        <f t="shared" si="8"/>
        <v>153.58099999999996</v>
      </c>
      <c r="G53" s="225">
        <f t="shared" si="9"/>
        <v>0.003404144153904792</v>
      </c>
      <c r="H53" s="224">
        <v>109.994</v>
      </c>
      <c r="I53" s="223">
        <v>0</v>
      </c>
      <c r="J53" s="222"/>
      <c r="K53" s="223"/>
      <c r="L53" s="222">
        <f t="shared" si="10"/>
        <v>109.994</v>
      </c>
      <c r="M53" s="226">
        <f t="shared" si="16"/>
        <v>0.39626706911286025</v>
      </c>
      <c r="N53" s="224">
        <v>238.079</v>
      </c>
      <c r="O53" s="223">
        <v>47.294</v>
      </c>
      <c r="P53" s="222">
        <v>0.42999999999999994</v>
      </c>
      <c r="Q53" s="223">
        <v>10.047</v>
      </c>
      <c r="R53" s="222">
        <f t="shared" si="11"/>
        <v>295.85</v>
      </c>
      <c r="S53" s="225">
        <f t="shared" si="12"/>
        <v>0.0021888916335427097</v>
      </c>
      <c r="T53" s="224">
        <v>239.28399999999996</v>
      </c>
      <c r="U53" s="223">
        <v>7.309</v>
      </c>
      <c r="V53" s="222">
        <v>0</v>
      </c>
      <c r="W53" s="223">
        <v>0</v>
      </c>
      <c r="X53" s="222">
        <f t="shared" si="13"/>
        <v>246.59299999999996</v>
      </c>
      <c r="Y53" s="221">
        <f t="shared" si="14"/>
        <v>0.19975019566654395</v>
      </c>
    </row>
    <row r="54" ht="15" thickTop="1">
      <c r="A54" s="121" t="s">
        <v>43</v>
      </c>
    </row>
    <row r="55" ht="14.25">
      <c r="A55" s="121" t="s">
        <v>55</v>
      </c>
    </row>
    <row r="56" ht="14.25">
      <c r="A56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4:Y65536 M54:M65536 Y3 M3 M5 Y5 Y7:Y8 M7:M8">
    <cfRule type="cellIs" priority="4" dxfId="91" operator="lessThan" stopIfTrue="1">
      <formula>0</formula>
    </cfRule>
  </conditionalFormatting>
  <conditionalFormatting sqref="Y9:Y53 M9:M53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47 M47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8:W4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20.28125" style="128" customWidth="1"/>
    <col min="2" max="2" width="8.7109375" style="128" customWidth="1"/>
    <col min="3" max="3" width="9.7109375" style="128" customWidth="1"/>
    <col min="4" max="4" width="8.00390625" style="128" customWidth="1"/>
    <col min="5" max="5" width="9.7109375" style="128" customWidth="1"/>
    <col min="6" max="6" width="9.28125" style="128" customWidth="1"/>
    <col min="7" max="7" width="11.28125" style="128" customWidth="1"/>
    <col min="8" max="8" width="9.28125" style="128" customWidth="1"/>
    <col min="9" max="9" width="9.7109375" style="128" customWidth="1"/>
    <col min="10" max="10" width="8.7109375" style="128" customWidth="1"/>
    <col min="11" max="11" width="9.7109375" style="128" customWidth="1"/>
    <col min="12" max="13" width="9.28125" style="128" customWidth="1"/>
    <col min="14" max="14" width="9.7109375" style="128" customWidth="1"/>
    <col min="15" max="15" width="10.8515625" style="128" customWidth="1"/>
    <col min="16" max="16" width="9.7109375" style="128" customWidth="1"/>
    <col min="17" max="17" width="10.140625" style="128" customWidth="1"/>
    <col min="18" max="18" width="10.7109375" style="128" customWidth="1"/>
    <col min="19" max="19" width="11.00390625" style="128" customWidth="1"/>
    <col min="20" max="24" width="10.28125" style="128" customWidth="1"/>
    <col min="25" max="25" width="8.710937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8" customHeight="1" thickBot="1" thickTop="1">
      <c r="A5" s="582" t="s">
        <v>71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583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.75" customHeight="1" thickBot="1">
      <c r="A8" s="585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157" customFormat="1" ht="18" customHeight="1" thickBot="1" thickTop="1">
      <c r="A9" s="329" t="s">
        <v>24</v>
      </c>
      <c r="B9" s="321">
        <f>B10+B14+B25+B33+B40+B46</f>
        <v>24594.672999999995</v>
      </c>
      <c r="C9" s="320">
        <f>C10+C14+C25+C33+C40+C46</f>
        <v>15159.972</v>
      </c>
      <c r="D9" s="319">
        <f>D10+D14+D25+D33+D40+D46</f>
        <v>2973.897000000001</v>
      </c>
      <c r="E9" s="320">
        <f>E10+E14+E25+E33+E40+E46</f>
        <v>2387.3499999999995</v>
      </c>
      <c r="F9" s="319">
        <f>SUM(B9:E9)</f>
        <v>45115.892</v>
      </c>
      <c r="G9" s="322">
        <f>F9/$F$9</f>
        <v>1</v>
      </c>
      <c r="H9" s="321">
        <f>H10+H14+H25+H33+H40+H46</f>
        <v>24785.475999999995</v>
      </c>
      <c r="I9" s="320">
        <f>I10+I14+I25+I33+I40+I46</f>
        <v>15882.218000000003</v>
      </c>
      <c r="J9" s="319">
        <f>J10+J14+J25+J33+J40+J46</f>
        <v>3305.783999999999</v>
      </c>
      <c r="K9" s="320">
        <f>K10+K14+K25+K33+K40+K46</f>
        <v>2031.05</v>
      </c>
      <c r="L9" s="319">
        <f>SUM(H9:K9)</f>
        <v>46004.528</v>
      </c>
      <c r="M9" s="446">
        <f>IF(ISERROR(F9/L9-1),"         /0",(F9/L9-1))</f>
        <v>-0.019316272519957156</v>
      </c>
      <c r="N9" s="321">
        <f>N10+N14+N25+N33+N40+N46</f>
        <v>77620.30599999997</v>
      </c>
      <c r="O9" s="320">
        <f>O10+O14+O25+O33+O40+O46</f>
        <v>41399.39399999999</v>
      </c>
      <c r="P9" s="319">
        <f>P10+P14+P25+P33+P40+P46</f>
        <v>10113.792</v>
      </c>
      <c r="Q9" s="320">
        <f>Q10+Q14+Q25+Q33+Q40+Q46</f>
        <v>6026.237</v>
      </c>
      <c r="R9" s="319">
        <f>SUM(N9:Q9)</f>
        <v>135159.72899999996</v>
      </c>
      <c r="S9" s="322">
        <f>R9/$R$9</f>
        <v>1</v>
      </c>
      <c r="T9" s="321">
        <f>T10+T14+T25+T33+T40+T46</f>
        <v>80131.38099999998</v>
      </c>
      <c r="U9" s="320">
        <f>U10+U14+U25+U33+U40+U46</f>
        <v>46140.609000000004</v>
      </c>
      <c r="V9" s="319">
        <f>V10+V14+V25+V33+V40+V46</f>
        <v>10587.080000000002</v>
      </c>
      <c r="W9" s="320">
        <f>W10+W14+W25+W33+W40+W46</f>
        <v>6070.863</v>
      </c>
      <c r="X9" s="319">
        <f>SUM(T9:W9)</f>
        <v>142929.93300000002</v>
      </c>
      <c r="Y9" s="318">
        <f>IF(ISERROR(R9/X9-1),"         /0",(R9/X9-1))</f>
        <v>-0.054363727995311195</v>
      </c>
    </row>
    <row r="10" spans="1:25" s="283" customFormat="1" ht="19.5" customHeight="1" thickTop="1">
      <c r="A10" s="292" t="s">
        <v>61</v>
      </c>
      <c r="B10" s="289">
        <f>SUM(B11:B13)</f>
        <v>16090.288</v>
      </c>
      <c r="C10" s="288">
        <f>SUM(C11:C13)</f>
        <v>8066.206</v>
      </c>
      <c r="D10" s="287">
        <f>SUM(D11:D13)</f>
        <v>2801.3660000000004</v>
      </c>
      <c r="E10" s="286">
        <f>SUM(E11:E13)</f>
        <v>1516.591</v>
      </c>
      <c r="F10" s="287">
        <f aca="true" t="shared" si="0" ref="F10:F46">SUM(B10:E10)</f>
        <v>28474.451</v>
      </c>
      <c r="G10" s="290">
        <f aca="true" t="shared" si="1" ref="G10:G46">F10/$F$9</f>
        <v>0.6311401534519144</v>
      </c>
      <c r="H10" s="289">
        <f>SUM(H11:H13)</f>
        <v>16625.977</v>
      </c>
      <c r="I10" s="288">
        <f>SUM(I11:I13)</f>
        <v>7897.893999999999</v>
      </c>
      <c r="J10" s="287">
        <f>SUM(J11:J13)</f>
        <v>3091.5559999999996</v>
      </c>
      <c r="K10" s="286">
        <f>SUM(K11:K13)</f>
        <v>1596.988</v>
      </c>
      <c r="L10" s="287">
        <f aca="true" t="shared" si="2" ref="L10:L46">SUM(H10:K10)</f>
        <v>29212.415</v>
      </c>
      <c r="M10" s="291">
        <f aca="true" t="shared" si="3" ref="M10:M23">IF(ISERROR(F10/L10-1),"         /0",(F10/L10-1))</f>
        <v>-0.02526199905074611</v>
      </c>
      <c r="N10" s="289">
        <f>SUM(N11:N13)</f>
        <v>52926.50099999997</v>
      </c>
      <c r="O10" s="288">
        <f>SUM(O11:O13)</f>
        <v>21866.013</v>
      </c>
      <c r="P10" s="287">
        <f>SUM(P11:P13)</f>
        <v>9562.582</v>
      </c>
      <c r="Q10" s="286">
        <f>SUM(Q11:Q13)</f>
        <v>3767.736</v>
      </c>
      <c r="R10" s="287">
        <f aca="true" t="shared" si="4" ref="R10:R46">SUM(N10:Q10)</f>
        <v>88122.83199999997</v>
      </c>
      <c r="S10" s="290">
        <f aca="true" t="shared" si="5" ref="S10:S46">R10/$R$9</f>
        <v>0.6519902980864958</v>
      </c>
      <c r="T10" s="289">
        <f>SUM(T11:T13)</f>
        <v>56062.83799999999</v>
      </c>
      <c r="U10" s="288">
        <f>SUM(U11:U13)</f>
        <v>22102.383</v>
      </c>
      <c r="V10" s="287">
        <f>SUM(V11:V13)</f>
        <v>8845.112000000001</v>
      </c>
      <c r="W10" s="286">
        <f>SUM(W11:W13)</f>
        <v>4243.964</v>
      </c>
      <c r="X10" s="287">
        <f aca="true" t="shared" si="6" ref="X10:X41">SUM(T10:W10)</f>
        <v>91254.29699999999</v>
      </c>
      <c r="Y10" s="284">
        <f aca="true" t="shared" si="7" ref="Y10:Y46">IF(ISERROR(R10/X10-1),"         /0",IF(R10/X10&gt;5,"  *  ",(R10/X10-1)))</f>
        <v>-0.03431580871199991</v>
      </c>
    </row>
    <row r="11" spans="1:25" ht="19.5" customHeight="1">
      <c r="A11" s="235" t="s">
        <v>325</v>
      </c>
      <c r="B11" s="233">
        <v>15736.380000000001</v>
      </c>
      <c r="C11" s="230">
        <v>7965.545</v>
      </c>
      <c r="D11" s="229">
        <v>2801.3660000000004</v>
      </c>
      <c r="E11" s="281">
        <v>1516.591</v>
      </c>
      <c r="F11" s="229">
        <f t="shared" si="0"/>
        <v>28019.882000000005</v>
      </c>
      <c r="G11" s="232">
        <f t="shared" si="1"/>
        <v>0.6210645685560202</v>
      </c>
      <c r="H11" s="233">
        <v>16252.675</v>
      </c>
      <c r="I11" s="230">
        <v>7241.584999999999</v>
      </c>
      <c r="J11" s="229">
        <v>2917.5209999999997</v>
      </c>
      <c r="K11" s="281">
        <v>1596.988</v>
      </c>
      <c r="L11" s="229">
        <f t="shared" si="2"/>
        <v>28008.769</v>
      </c>
      <c r="M11" s="234">
        <f t="shared" si="3"/>
        <v>0.0003967685977204205</v>
      </c>
      <c r="N11" s="233">
        <v>51806.14199999996</v>
      </c>
      <c r="O11" s="230">
        <v>21565.743</v>
      </c>
      <c r="P11" s="229">
        <v>9562.582</v>
      </c>
      <c r="Q11" s="281">
        <v>3767.736</v>
      </c>
      <c r="R11" s="229">
        <f t="shared" si="4"/>
        <v>86702.20299999996</v>
      </c>
      <c r="S11" s="232">
        <f t="shared" si="5"/>
        <v>0.6414795563847275</v>
      </c>
      <c r="T11" s="233">
        <v>55010.90099999998</v>
      </c>
      <c r="U11" s="230">
        <v>20517.58</v>
      </c>
      <c r="V11" s="229">
        <v>8242.514000000001</v>
      </c>
      <c r="W11" s="281">
        <v>4243.964</v>
      </c>
      <c r="X11" s="229">
        <f t="shared" si="6"/>
        <v>88014.95899999997</v>
      </c>
      <c r="Y11" s="228">
        <f t="shared" si="7"/>
        <v>-0.014915146412782021</v>
      </c>
    </row>
    <row r="12" spans="1:25" ht="19.5" customHeight="1">
      <c r="A12" s="235" t="s">
        <v>326</v>
      </c>
      <c r="B12" s="233">
        <v>129.713</v>
      </c>
      <c r="C12" s="230">
        <v>99.898</v>
      </c>
      <c r="D12" s="229">
        <v>0</v>
      </c>
      <c r="E12" s="281">
        <v>0</v>
      </c>
      <c r="F12" s="229">
        <f t="shared" si="0"/>
        <v>229.611</v>
      </c>
      <c r="G12" s="232">
        <f t="shared" si="1"/>
        <v>0.005089359642939122</v>
      </c>
      <c r="H12" s="233">
        <v>146.44699999999997</v>
      </c>
      <c r="I12" s="230">
        <v>129.93</v>
      </c>
      <c r="J12" s="229"/>
      <c r="K12" s="281"/>
      <c r="L12" s="229">
        <f t="shared" si="2"/>
        <v>276.37699999999995</v>
      </c>
      <c r="M12" s="234">
        <f t="shared" si="3"/>
        <v>-0.16921089670992873</v>
      </c>
      <c r="N12" s="233">
        <v>427.468</v>
      </c>
      <c r="O12" s="230">
        <v>298.36</v>
      </c>
      <c r="P12" s="229"/>
      <c r="Q12" s="281"/>
      <c r="R12" s="229">
        <f t="shared" si="4"/>
        <v>725.828</v>
      </c>
      <c r="S12" s="232">
        <f t="shared" si="5"/>
        <v>0.005370149861723977</v>
      </c>
      <c r="T12" s="233">
        <v>399.963</v>
      </c>
      <c r="U12" s="230">
        <v>380.253</v>
      </c>
      <c r="V12" s="229">
        <v>0.045</v>
      </c>
      <c r="W12" s="281"/>
      <c r="X12" s="229">
        <f t="shared" si="6"/>
        <v>780.261</v>
      </c>
      <c r="Y12" s="228">
        <f t="shared" si="7"/>
        <v>-0.06976255381212182</v>
      </c>
    </row>
    <row r="13" spans="1:25" ht="19.5" customHeight="1" thickBot="1">
      <c r="A13" s="258" t="s">
        <v>327</v>
      </c>
      <c r="B13" s="255">
        <v>224.19500000000002</v>
      </c>
      <c r="C13" s="254">
        <v>0.763</v>
      </c>
      <c r="D13" s="253">
        <v>0</v>
      </c>
      <c r="E13" s="297">
        <v>0</v>
      </c>
      <c r="F13" s="253">
        <f t="shared" si="0"/>
        <v>224.95800000000003</v>
      </c>
      <c r="G13" s="256">
        <f t="shared" si="1"/>
        <v>0.004986225252955212</v>
      </c>
      <c r="H13" s="255">
        <v>226.85500000000002</v>
      </c>
      <c r="I13" s="254">
        <v>526.379</v>
      </c>
      <c r="J13" s="253">
        <v>174.035</v>
      </c>
      <c r="K13" s="297"/>
      <c r="L13" s="253">
        <f t="shared" si="2"/>
        <v>927.269</v>
      </c>
      <c r="M13" s="257">
        <f t="shared" si="3"/>
        <v>-0.7573972601262416</v>
      </c>
      <c r="N13" s="255">
        <v>692.8910000000001</v>
      </c>
      <c r="O13" s="254">
        <v>1.9100000000000001</v>
      </c>
      <c r="P13" s="253"/>
      <c r="Q13" s="297"/>
      <c r="R13" s="253">
        <f t="shared" si="4"/>
        <v>694.801</v>
      </c>
      <c r="S13" s="256">
        <f t="shared" si="5"/>
        <v>0.005140591840044309</v>
      </c>
      <c r="T13" s="255">
        <v>651.9739999999999</v>
      </c>
      <c r="U13" s="254">
        <v>1204.5500000000002</v>
      </c>
      <c r="V13" s="253">
        <v>602.553</v>
      </c>
      <c r="W13" s="297"/>
      <c r="X13" s="253">
        <f t="shared" si="6"/>
        <v>2459.077</v>
      </c>
      <c r="Y13" s="252">
        <f t="shared" si="7"/>
        <v>-0.7174545571366817</v>
      </c>
    </row>
    <row r="14" spans="1:25" s="283" customFormat="1" ht="19.5" customHeight="1">
      <c r="A14" s="292" t="s">
        <v>60</v>
      </c>
      <c r="B14" s="289">
        <f>SUM(B15:B24)</f>
        <v>3741.3140000000003</v>
      </c>
      <c r="C14" s="288">
        <f>SUM(C15:C24)</f>
        <v>3993.812</v>
      </c>
      <c r="D14" s="287">
        <f>SUM(D15:D24)</f>
        <v>164.86</v>
      </c>
      <c r="E14" s="286">
        <f>SUM(E15:E24)</f>
        <v>403.551</v>
      </c>
      <c r="F14" s="287">
        <f t="shared" si="0"/>
        <v>8303.537</v>
      </c>
      <c r="G14" s="290">
        <f t="shared" si="1"/>
        <v>0.1840490486146212</v>
      </c>
      <c r="H14" s="289">
        <f>SUM(H15:H24)</f>
        <v>3505.522</v>
      </c>
      <c r="I14" s="288">
        <f>SUM(I15:I24)</f>
        <v>4393.895</v>
      </c>
      <c r="J14" s="287">
        <f>SUM(J15:J24)</f>
        <v>96.993</v>
      </c>
      <c r="K14" s="286">
        <f>SUM(K15:K24)</f>
        <v>375.743</v>
      </c>
      <c r="L14" s="287">
        <f t="shared" si="2"/>
        <v>8372.153</v>
      </c>
      <c r="M14" s="291">
        <f t="shared" si="3"/>
        <v>-0.00819574128662004</v>
      </c>
      <c r="N14" s="289">
        <f>SUM(N15:N24)</f>
        <v>10025.723</v>
      </c>
      <c r="O14" s="288">
        <f>SUM(O15:O24)</f>
        <v>10466.028</v>
      </c>
      <c r="P14" s="287">
        <f>SUM(P15:P24)</f>
        <v>326.767</v>
      </c>
      <c r="Q14" s="286">
        <f>SUM(Q15:Q24)</f>
        <v>1210.4180000000001</v>
      </c>
      <c r="R14" s="287">
        <f t="shared" si="4"/>
        <v>22028.936</v>
      </c>
      <c r="S14" s="290">
        <f t="shared" si="5"/>
        <v>0.16298446410764858</v>
      </c>
      <c r="T14" s="289">
        <f>SUM(T15:T24)</f>
        <v>9908.004</v>
      </c>
      <c r="U14" s="288">
        <f>SUM(U15:U24)</f>
        <v>13591.029</v>
      </c>
      <c r="V14" s="287">
        <f>SUM(V15:V24)</f>
        <v>256.141</v>
      </c>
      <c r="W14" s="286">
        <f>SUM(W15:W24)</f>
        <v>1414.442</v>
      </c>
      <c r="X14" s="287">
        <f t="shared" si="6"/>
        <v>25169.616</v>
      </c>
      <c r="Y14" s="284">
        <f t="shared" si="7"/>
        <v>-0.12478060849239814</v>
      </c>
    </row>
    <row r="15" spans="1:25" ht="19.5" customHeight="1">
      <c r="A15" s="250" t="s">
        <v>328</v>
      </c>
      <c r="B15" s="247">
        <v>1028.729</v>
      </c>
      <c r="C15" s="245">
        <v>841.316</v>
      </c>
      <c r="D15" s="246">
        <v>62.849000000000004</v>
      </c>
      <c r="E15" s="293">
        <v>44.622</v>
      </c>
      <c r="F15" s="229">
        <f t="shared" si="0"/>
        <v>1977.516</v>
      </c>
      <c r="G15" s="232">
        <f t="shared" si="1"/>
        <v>0.04383191625691453</v>
      </c>
      <c r="H15" s="233">
        <v>816.9939999999999</v>
      </c>
      <c r="I15" s="245">
        <v>1325.0089999999998</v>
      </c>
      <c r="J15" s="246">
        <v>61.948</v>
      </c>
      <c r="K15" s="245">
        <v>138.606</v>
      </c>
      <c r="L15" s="229">
        <f t="shared" si="2"/>
        <v>2342.557</v>
      </c>
      <c r="M15" s="249">
        <f t="shared" si="3"/>
        <v>-0.15583014628886283</v>
      </c>
      <c r="N15" s="247">
        <v>2601.1330000000003</v>
      </c>
      <c r="O15" s="245">
        <v>2547.124999999999</v>
      </c>
      <c r="P15" s="246">
        <v>111.593</v>
      </c>
      <c r="Q15" s="245">
        <v>123.84400000000001</v>
      </c>
      <c r="R15" s="246">
        <f t="shared" si="4"/>
        <v>5383.695</v>
      </c>
      <c r="S15" s="248">
        <f t="shared" si="5"/>
        <v>0.03983209377402644</v>
      </c>
      <c r="T15" s="251">
        <v>2056.1249999999995</v>
      </c>
      <c r="U15" s="245">
        <v>5433.832000000001</v>
      </c>
      <c r="V15" s="246">
        <v>71.64500000000001</v>
      </c>
      <c r="W15" s="293">
        <v>340.153</v>
      </c>
      <c r="X15" s="246">
        <f t="shared" si="6"/>
        <v>7901.755000000001</v>
      </c>
      <c r="Y15" s="244">
        <f t="shared" si="7"/>
        <v>-0.3186709787888894</v>
      </c>
    </row>
    <row r="16" spans="1:25" ht="19.5" customHeight="1">
      <c r="A16" s="250" t="s">
        <v>330</v>
      </c>
      <c r="B16" s="247">
        <v>625.376</v>
      </c>
      <c r="C16" s="245">
        <v>1250.978</v>
      </c>
      <c r="D16" s="246">
        <v>60.311</v>
      </c>
      <c r="E16" s="293">
        <v>13.756</v>
      </c>
      <c r="F16" s="246">
        <f t="shared" si="0"/>
        <v>1950.421</v>
      </c>
      <c r="G16" s="248">
        <f t="shared" si="1"/>
        <v>0.04323135182609268</v>
      </c>
      <c r="H16" s="247">
        <v>333.808</v>
      </c>
      <c r="I16" s="245">
        <v>866.4650000000001</v>
      </c>
      <c r="J16" s="246">
        <v>0</v>
      </c>
      <c r="K16" s="245">
        <v>37.539</v>
      </c>
      <c r="L16" s="246">
        <f t="shared" si="2"/>
        <v>1237.8120000000001</v>
      </c>
      <c r="M16" s="249">
        <f t="shared" si="3"/>
        <v>0.5757005102551922</v>
      </c>
      <c r="N16" s="247">
        <v>1432.2169999999999</v>
      </c>
      <c r="O16" s="245">
        <v>2877.642999999999</v>
      </c>
      <c r="P16" s="246">
        <v>60.311</v>
      </c>
      <c r="Q16" s="245">
        <v>162.983</v>
      </c>
      <c r="R16" s="246">
        <f t="shared" si="4"/>
        <v>4533.153999999999</v>
      </c>
      <c r="S16" s="248">
        <f t="shared" si="5"/>
        <v>0.03353923564022535</v>
      </c>
      <c r="T16" s="251">
        <v>964.8169999999999</v>
      </c>
      <c r="U16" s="245">
        <v>2321.138</v>
      </c>
      <c r="V16" s="246">
        <v>0</v>
      </c>
      <c r="W16" s="245">
        <v>259.046</v>
      </c>
      <c r="X16" s="246">
        <f t="shared" si="6"/>
        <v>3545.0009999999997</v>
      </c>
      <c r="Y16" s="244">
        <f t="shared" si="7"/>
        <v>0.2787454784921073</v>
      </c>
    </row>
    <row r="17" spans="1:25" ht="19.5" customHeight="1">
      <c r="A17" s="250" t="s">
        <v>329</v>
      </c>
      <c r="B17" s="247">
        <v>887.0829999999999</v>
      </c>
      <c r="C17" s="245">
        <v>838.804</v>
      </c>
      <c r="D17" s="246">
        <v>0.08</v>
      </c>
      <c r="E17" s="293">
        <v>0</v>
      </c>
      <c r="F17" s="246">
        <f>SUM(B17:E17)</f>
        <v>1725.9669999999996</v>
      </c>
      <c r="G17" s="248">
        <f>F17/$F$9</f>
        <v>0.03825629780300032</v>
      </c>
      <c r="H17" s="247">
        <v>752.6689999999999</v>
      </c>
      <c r="I17" s="245">
        <v>521.756</v>
      </c>
      <c r="J17" s="246">
        <v>0.08</v>
      </c>
      <c r="K17" s="245">
        <v>20.005</v>
      </c>
      <c r="L17" s="246">
        <f>SUM(H17:K17)</f>
        <v>1294.5099999999998</v>
      </c>
      <c r="M17" s="249">
        <f>IF(ISERROR(F17/L17-1),"         /0",(F17/L17-1))</f>
        <v>0.333297541154568</v>
      </c>
      <c r="N17" s="247">
        <v>2238.2889999999993</v>
      </c>
      <c r="O17" s="245">
        <v>1633.8439999999998</v>
      </c>
      <c r="P17" s="246">
        <v>0.2</v>
      </c>
      <c r="Q17" s="245">
        <v>62.022999999999996</v>
      </c>
      <c r="R17" s="246">
        <f>SUM(N17:Q17)</f>
        <v>3934.355999999999</v>
      </c>
      <c r="S17" s="248">
        <f>R17/$R$9</f>
        <v>0.02910893673070327</v>
      </c>
      <c r="T17" s="251">
        <v>2459.963</v>
      </c>
      <c r="U17" s="245">
        <v>1498.8000000000002</v>
      </c>
      <c r="V17" s="246">
        <v>45.071</v>
      </c>
      <c r="W17" s="245">
        <v>79.033</v>
      </c>
      <c r="X17" s="246">
        <f>SUM(T17:W17)</f>
        <v>4082.867</v>
      </c>
      <c r="Y17" s="244">
        <f>IF(ISERROR(R17/X17-1),"         /0",IF(R17/X17&gt;5,"  *  ",(R17/X17-1)))</f>
        <v>-0.03637419489785032</v>
      </c>
    </row>
    <row r="18" spans="1:25" ht="19.5" customHeight="1">
      <c r="A18" s="250" t="s">
        <v>333</v>
      </c>
      <c r="B18" s="247">
        <v>479.86199999999997</v>
      </c>
      <c r="C18" s="245">
        <v>307.799</v>
      </c>
      <c r="D18" s="246">
        <v>41.5</v>
      </c>
      <c r="E18" s="293">
        <v>341.666</v>
      </c>
      <c r="F18" s="246">
        <f>SUM(B18:E18)</f>
        <v>1170.827</v>
      </c>
      <c r="G18" s="248">
        <f>F18/$F$9</f>
        <v>0.02595154275127709</v>
      </c>
      <c r="H18" s="247">
        <v>587.271</v>
      </c>
      <c r="I18" s="245">
        <v>212.976</v>
      </c>
      <c r="J18" s="246">
        <v>34.9</v>
      </c>
      <c r="K18" s="245">
        <v>179.59300000000002</v>
      </c>
      <c r="L18" s="246">
        <f>SUM(H18:K18)</f>
        <v>1014.74</v>
      </c>
      <c r="M18" s="249">
        <f>IF(ISERROR(F18/L18-1),"         /0",(F18/L18-1))</f>
        <v>0.15381969765654246</v>
      </c>
      <c r="N18" s="247">
        <v>1389.224</v>
      </c>
      <c r="O18" s="245">
        <v>835.7459999999999</v>
      </c>
      <c r="P18" s="246">
        <v>154.223</v>
      </c>
      <c r="Q18" s="245">
        <v>844.3800000000001</v>
      </c>
      <c r="R18" s="246">
        <f>SUM(N18:Q18)</f>
        <v>3223.573</v>
      </c>
      <c r="S18" s="248">
        <f>R18/$R$9</f>
        <v>0.023850099610661403</v>
      </c>
      <c r="T18" s="251">
        <v>1784.5330000000001</v>
      </c>
      <c r="U18" s="245">
        <v>655.493</v>
      </c>
      <c r="V18" s="246">
        <v>139.36</v>
      </c>
      <c r="W18" s="245">
        <v>696.9339999999999</v>
      </c>
      <c r="X18" s="246">
        <f>SUM(T18:W18)</f>
        <v>3276.32</v>
      </c>
      <c r="Y18" s="244">
        <f>IF(ISERROR(R18/X18-1),"         /0",IF(R18/X18&gt;5,"  *  ",(R18/X18-1)))</f>
        <v>-0.01609946525369932</v>
      </c>
    </row>
    <row r="19" spans="1:25" ht="19.5" customHeight="1">
      <c r="A19" s="250" t="s">
        <v>331</v>
      </c>
      <c r="B19" s="247">
        <v>162.503</v>
      </c>
      <c r="C19" s="245">
        <v>482.96799999999996</v>
      </c>
      <c r="D19" s="246">
        <v>0</v>
      </c>
      <c r="E19" s="293">
        <v>0</v>
      </c>
      <c r="F19" s="246">
        <f t="shared" si="0"/>
        <v>645.471</v>
      </c>
      <c r="G19" s="248">
        <f t="shared" si="1"/>
        <v>0.014306954188116242</v>
      </c>
      <c r="H19" s="247">
        <v>513.871</v>
      </c>
      <c r="I19" s="245">
        <v>778.1179999999999</v>
      </c>
      <c r="J19" s="246">
        <v>0.065</v>
      </c>
      <c r="K19" s="245">
        <v>0</v>
      </c>
      <c r="L19" s="246">
        <f t="shared" si="2"/>
        <v>1292.054</v>
      </c>
      <c r="M19" s="249">
        <f t="shared" si="3"/>
        <v>-0.5004303225716573</v>
      </c>
      <c r="N19" s="247">
        <v>693.6279999999999</v>
      </c>
      <c r="O19" s="245">
        <v>1598.456</v>
      </c>
      <c r="P19" s="246">
        <v>0</v>
      </c>
      <c r="Q19" s="245">
        <v>0.2</v>
      </c>
      <c r="R19" s="246">
        <f t="shared" si="4"/>
        <v>2292.2839999999997</v>
      </c>
      <c r="S19" s="248">
        <f t="shared" si="5"/>
        <v>0.01695981500525205</v>
      </c>
      <c r="T19" s="251">
        <v>1363.347</v>
      </c>
      <c r="U19" s="245">
        <v>2246.586</v>
      </c>
      <c r="V19" s="246">
        <v>0.065</v>
      </c>
      <c r="W19" s="245">
        <v>0</v>
      </c>
      <c r="X19" s="246">
        <f t="shared" si="6"/>
        <v>3609.998</v>
      </c>
      <c r="Y19" s="244">
        <f t="shared" si="7"/>
        <v>-0.3650179307578565</v>
      </c>
    </row>
    <row r="20" spans="1:25" ht="19.5" customHeight="1">
      <c r="A20" s="250" t="s">
        <v>336</v>
      </c>
      <c r="B20" s="247">
        <v>389.245</v>
      </c>
      <c r="C20" s="245">
        <v>0</v>
      </c>
      <c r="D20" s="246">
        <v>0</v>
      </c>
      <c r="E20" s="293">
        <v>0</v>
      </c>
      <c r="F20" s="246">
        <f t="shared" si="0"/>
        <v>389.245</v>
      </c>
      <c r="G20" s="248">
        <f t="shared" si="1"/>
        <v>0.008627669380891328</v>
      </c>
      <c r="H20" s="247">
        <v>296.78</v>
      </c>
      <c r="I20" s="245">
        <v>2.288</v>
      </c>
      <c r="J20" s="246"/>
      <c r="K20" s="245"/>
      <c r="L20" s="246">
        <f t="shared" si="2"/>
        <v>299.068</v>
      </c>
      <c r="M20" s="249">
        <f t="shared" si="3"/>
        <v>0.3015267430818409</v>
      </c>
      <c r="N20" s="247">
        <v>1161.838</v>
      </c>
      <c r="O20" s="245">
        <v>0</v>
      </c>
      <c r="P20" s="246">
        <v>0.32</v>
      </c>
      <c r="Q20" s="245">
        <v>0.2</v>
      </c>
      <c r="R20" s="246">
        <f t="shared" si="4"/>
        <v>1162.358</v>
      </c>
      <c r="S20" s="248">
        <f t="shared" si="5"/>
        <v>0.008599884067539084</v>
      </c>
      <c r="T20" s="251">
        <v>740.316</v>
      </c>
      <c r="U20" s="245">
        <v>2.288</v>
      </c>
      <c r="V20" s="246"/>
      <c r="W20" s="245"/>
      <c r="X20" s="246">
        <f t="shared" si="6"/>
        <v>742.604</v>
      </c>
      <c r="Y20" s="244">
        <f t="shared" si="7"/>
        <v>0.5652460800103418</v>
      </c>
    </row>
    <row r="21" spans="1:25" ht="19.5" customHeight="1">
      <c r="A21" s="250" t="s">
        <v>332</v>
      </c>
      <c r="B21" s="247">
        <v>141.353</v>
      </c>
      <c r="C21" s="245">
        <v>218.91299999999998</v>
      </c>
      <c r="D21" s="246">
        <v>0</v>
      </c>
      <c r="E21" s="293">
        <v>0</v>
      </c>
      <c r="F21" s="246">
        <f t="shared" si="0"/>
        <v>360.26599999999996</v>
      </c>
      <c r="G21" s="248">
        <f t="shared" si="1"/>
        <v>0.007985345828915451</v>
      </c>
      <c r="H21" s="247">
        <v>183.75900000000001</v>
      </c>
      <c r="I21" s="245">
        <v>481.35699999999997</v>
      </c>
      <c r="J21" s="246">
        <v>0</v>
      </c>
      <c r="K21" s="245">
        <v>0</v>
      </c>
      <c r="L21" s="246">
        <f t="shared" si="2"/>
        <v>665.116</v>
      </c>
      <c r="M21" s="249">
        <f t="shared" si="3"/>
        <v>-0.4583411014018608</v>
      </c>
      <c r="N21" s="247">
        <v>446.20799999999997</v>
      </c>
      <c r="O21" s="245">
        <v>594.627</v>
      </c>
      <c r="P21" s="246">
        <v>0</v>
      </c>
      <c r="Q21" s="245">
        <v>0</v>
      </c>
      <c r="R21" s="246">
        <f t="shared" si="4"/>
        <v>1040.835</v>
      </c>
      <c r="S21" s="248">
        <f t="shared" si="5"/>
        <v>0.007700777500079186</v>
      </c>
      <c r="T21" s="251">
        <v>484.54699999999997</v>
      </c>
      <c r="U21" s="245">
        <v>1005.512</v>
      </c>
      <c r="V21" s="246">
        <v>0</v>
      </c>
      <c r="W21" s="245">
        <v>0</v>
      </c>
      <c r="X21" s="246">
        <f t="shared" si="6"/>
        <v>1490.059</v>
      </c>
      <c r="Y21" s="244">
        <f t="shared" si="7"/>
        <v>-0.3014806796240954</v>
      </c>
    </row>
    <row r="22" spans="1:25" ht="19.5" customHeight="1">
      <c r="A22" s="250" t="s">
        <v>335</v>
      </c>
      <c r="B22" s="247">
        <v>0</v>
      </c>
      <c r="C22" s="245">
        <v>52.847</v>
      </c>
      <c r="D22" s="246">
        <v>0</v>
      </c>
      <c r="E22" s="293">
        <v>0</v>
      </c>
      <c r="F22" s="246">
        <f t="shared" si="0"/>
        <v>52.847</v>
      </c>
      <c r="G22" s="248">
        <f t="shared" si="1"/>
        <v>0.0011713610804813524</v>
      </c>
      <c r="H22" s="247">
        <v>0.185</v>
      </c>
      <c r="I22" s="245">
        <v>198.305</v>
      </c>
      <c r="J22" s="246"/>
      <c r="K22" s="245"/>
      <c r="L22" s="246">
        <f t="shared" si="2"/>
        <v>198.49</v>
      </c>
      <c r="M22" s="249">
        <f t="shared" si="3"/>
        <v>-0.7337548491107864</v>
      </c>
      <c r="N22" s="247">
        <v>0</v>
      </c>
      <c r="O22" s="245">
        <v>375.727</v>
      </c>
      <c r="P22" s="246"/>
      <c r="Q22" s="245"/>
      <c r="R22" s="246">
        <f t="shared" si="4"/>
        <v>375.727</v>
      </c>
      <c r="S22" s="248">
        <f t="shared" si="5"/>
        <v>0.0027798738779655297</v>
      </c>
      <c r="T22" s="251">
        <v>0.185</v>
      </c>
      <c r="U22" s="245">
        <v>410.783</v>
      </c>
      <c r="V22" s="246"/>
      <c r="W22" s="245">
        <v>3.784</v>
      </c>
      <c r="X22" s="246">
        <f t="shared" si="6"/>
        <v>414.752</v>
      </c>
      <c r="Y22" s="244">
        <f t="shared" si="7"/>
        <v>-0.09409237327366726</v>
      </c>
    </row>
    <row r="23" spans="1:25" ht="18.75" customHeight="1">
      <c r="A23" s="250" t="s">
        <v>334</v>
      </c>
      <c r="B23" s="247">
        <v>27.163</v>
      </c>
      <c r="C23" s="245">
        <v>0.187</v>
      </c>
      <c r="D23" s="246">
        <v>0</v>
      </c>
      <c r="E23" s="245">
        <v>3.507</v>
      </c>
      <c r="F23" s="246">
        <f t="shared" si="0"/>
        <v>30.857000000000003</v>
      </c>
      <c r="G23" s="248">
        <f t="shared" si="1"/>
        <v>0.0006839496822982022</v>
      </c>
      <c r="H23" s="247">
        <v>20.185000000000002</v>
      </c>
      <c r="I23" s="245">
        <v>7.621</v>
      </c>
      <c r="J23" s="246">
        <v>0</v>
      </c>
      <c r="K23" s="245"/>
      <c r="L23" s="246">
        <f t="shared" si="2"/>
        <v>27.806000000000004</v>
      </c>
      <c r="M23" s="249">
        <f t="shared" si="3"/>
        <v>0.10972451988779386</v>
      </c>
      <c r="N23" s="247">
        <v>63.18600000000001</v>
      </c>
      <c r="O23" s="245">
        <v>2.86</v>
      </c>
      <c r="P23" s="246"/>
      <c r="Q23" s="245">
        <v>16.788</v>
      </c>
      <c r="R23" s="246">
        <f t="shared" si="4"/>
        <v>82.834</v>
      </c>
      <c r="S23" s="248">
        <f t="shared" si="5"/>
        <v>0.0006128600627780189</v>
      </c>
      <c r="T23" s="251">
        <v>54.171</v>
      </c>
      <c r="U23" s="245">
        <v>16.597</v>
      </c>
      <c r="V23" s="246">
        <v>0</v>
      </c>
      <c r="W23" s="245">
        <v>35.492</v>
      </c>
      <c r="X23" s="246">
        <f t="shared" si="6"/>
        <v>106.25999999999999</v>
      </c>
      <c r="Y23" s="244">
        <f t="shared" si="7"/>
        <v>-0.2204592508940334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0.12</v>
      </c>
      <c r="E24" s="245">
        <v>0</v>
      </c>
      <c r="F24" s="246">
        <f t="shared" si="0"/>
        <v>0.12</v>
      </c>
      <c r="G24" s="248">
        <f t="shared" si="1"/>
        <v>2.659816634014462E-06</v>
      </c>
      <c r="H24" s="247">
        <v>0</v>
      </c>
      <c r="I24" s="245"/>
      <c r="J24" s="246">
        <v>0</v>
      </c>
      <c r="K24" s="245">
        <v>0</v>
      </c>
      <c r="L24" s="246">
        <f t="shared" si="2"/>
        <v>0</v>
      </c>
      <c r="M24" s="249" t="s">
        <v>50</v>
      </c>
      <c r="N24" s="247">
        <v>0</v>
      </c>
      <c r="O24" s="245"/>
      <c r="P24" s="246">
        <v>0.12</v>
      </c>
      <c r="Q24" s="245"/>
      <c r="R24" s="246">
        <f t="shared" si="4"/>
        <v>0.12</v>
      </c>
      <c r="S24" s="248">
        <f t="shared" si="5"/>
        <v>8.878384182022148E-07</v>
      </c>
      <c r="T24" s="251">
        <v>0</v>
      </c>
      <c r="U24" s="245"/>
      <c r="V24" s="246">
        <v>0</v>
      </c>
      <c r="W24" s="245">
        <v>0</v>
      </c>
      <c r="X24" s="246">
        <f t="shared" si="6"/>
        <v>0</v>
      </c>
      <c r="Y24" s="244" t="str">
        <f t="shared" si="7"/>
        <v>         /0</v>
      </c>
    </row>
    <row r="25" spans="1:25" s="283" customFormat="1" ht="19.5" customHeight="1">
      <c r="A25" s="292" t="s">
        <v>59</v>
      </c>
      <c r="B25" s="289">
        <f>SUM(B26:B32)</f>
        <v>1999.9609999999998</v>
      </c>
      <c r="C25" s="288">
        <f>SUM(C26:C32)</f>
        <v>1185.4759999999999</v>
      </c>
      <c r="D25" s="287">
        <f>SUM(D26:D32)</f>
        <v>0.024</v>
      </c>
      <c r="E25" s="288">
        <f>SUM(E26:E32)</f>
        <v>0.023</v>
      </c>
      <c r="F25" s="287">
        <f t="shared" si="0"/>
        <v>3185.484</v>
      </c>
      <c r="G25" s="290">
        <f t="shared" si="1"/>
        <v>0.0706066944215577</v>
      </c>
      <c r="H25" s="289">
        <f>SUM(H26:H32)</f>
        <v>1860.1589999999999</v>
      </c>
      <c r="I25" s="288">
        <f>SUM(I26:I32)</f>
        <v>1270.0030000000002</v>
      </c>
      <c r="J25" s="287">
        <f>SUM(J26:J32)</f>
        <v>114.575</v>
      </c>
      <c r="K25" s="288">
        <f>SUM(K26:K32)</f>
        <v>6.966</v>
      </c>
      <c r="L25" s="287">
        <f t="shared" si="2"/>
        <v>3251.703</v>
      </c>
      <c r="M25" s="291">
        <f aca="true" t="shared" si="8" ref="M25:M46">IF(ISERROR(F25/L25-1),"         /0",(F25/L25-1))</f>
        <v>-0.02036440597434641</v>
      </c>
      <c r="N25" s="289">
        <f>SUM(N26:N32)</f>
        <v>6267.4929999999995</v>
      </c>
      <c r="O25" s="288">
        <f>SUM(O26:O32)</f>
        <v>3874.6150000000007</v>
      </c>
      <c r="P25" s="287">
        <f>SUM(P26:P32)</f>
        <v>184.853</v>
      </c>
      <c r="Q25" s="288">
        <f>SUM(Q26:Q32)</f>
        <v>8.052999999999999</v>
      </c>
      <c r="R25" s="287">
        <f t="shared" si="4"/>
        <v>10335.014</v>
      </c>
      <c r="S25" s="290">
        <f t="shared" si="5"/>
        <v>0.07646518734881454</v>
      </c>
      <c r="T25" s="289">
        <f>SUM(T26:T32)</f>
        <v>5531.982999999999</v>
      </c>
      <c r="U25" s="288">
        <f>SUM(U26:U32)</f>
        <v>3855.852</v>
      </c>
      <c r="V25" s="287">
        <f>SUM(V26:V32)</f>
        <v>1451.2810000000002</v>
      </c>
      <c r="W25" s="288">
        <f>SUM(W26:W32)</f>
        <v>283.258</v>
      </c>
      <c r="X25" s="287">
        <f t="shared" si="6"/>
        <v>11122.374</v>
      </c>
      <c r="Y25" s="284">
        <f t="shared" si="7"/>
        <v>-0.07079064235746801</v>
      </c>
    </row>
    <row r="26" spans="1:25" ht="19.5" customHeight="1">
      <c r="A26" s="250" t="s">
        <v>341</v>
      </c>
      <c r="B26" s="247">
        <v>845.826</v>
      </c>
      <c r="C26" s="245">
        <v>0</v>
      </c>
      <c r="D26" s="246">
        <v>0</v>
      </c>
      <c r="E26" s="245">
        <v>0</v>
      </c>
      <c r="F26" s="246">
        <f t="shared" si="0"/>
        <v>845.826</v>
      </c>
      <c r="G26" s="248">
        <f t="shared" si="1"/>
        <v>0.018747850535682637</v>
      </c>
      <c r="H26" s="247">
        <v>894.688</v>
      </c>
      <c r="I26" s="245"/>
      <c r="J26" s="246"/>
      <c r="K26" s="245"/>
      <c r="L26" s="246">
        <f t="shared" si="2"/>
        <v>894.688</v>
      </c>
      <c r="M26" s="249">
        <f t="shared" si="8"/>
        <v>-0.054613451840194505</v>
      </c>
      <c r="N26" s="247">
        <v>2785.028</v>
      </c>
      <c r="O26" s="245"/>
      <c r="P26" s="246"/>
      <c r="Q26" s="245"/>
      <c r="R26" s="246">
        <f t="shared" si="4"/>
        <v>2785.028</v>
      </c>
      <c r="S26" s="248">
        <f t="shared" si="5"/>
        <v>0.020605457118073982</v>
      </c>
      <c r="T26" s="247">
        <v>2776.2470000000003</v>
      </c>
      <c r="U26" s="245">
        <v>161.255</v>
      </c>
      <c r="V26" s="246"/>
      <c r="W26" s="245"/>
      <c r="X26" s="229">
        <f t="shared" si="6"/>
        <v>2937.5020000000004</v>
      </c>
      <c r="Y26" s="244">
        <f t="shared" si="7"/>
        <v>-0.05190600721293148</v>
      </c>
    </row>
    <row r="27" spans="1:25" ht="19.5" customHeight="1">
      <c r="A27" s="250" t="s">
        <v>355</v>
      </c>
      <c r="B27" s="247">
        <v>275.19800000000004</v>
      </c>
      <c r="C27" s="245">
        <v>341.159</v>
      </c>
      <c r="D27" s="246">
        <v>0</v>
      </c>
      <c r="E27" s="245">
        <v>0</v>
      </c>
      <c r="F27" s="246">
        <f t="shared" si="0"/>
        <v>616.357</v>
      </c>
      <c r="G27" s="248">
        <f t="shared" si="1"/>
        <v>0.013661638342427097</v>
      </c>
      <c r="H27" s="247">
        <v>308.254</v>
      </c>
      <c r="I27" s="245">
        <v>733.6610000000001</v>
      </c>
      <c r="J27" s="246">
        <v>0</v>
      </c>
      <c r="K27" s="245">
        <v>0</v>
      </c>
      <c r="L27" s="246">
        <f t="shared" si="2"/>
        <v>1041.915</v>
      </c>
      <c r="M27" s="249">
        <f t="shared" si="8"/>
        <v>-0.40843830830729955</v>
      </c>
      <c r="N27" s="247">
        <v>793.377</v>
      </c>
      <c r="O27" s="245">
        <v>1902.6170000000002</v>
      </c>
      <c r="P27" s="246">
        <v>0</v>
      </c>
      <c r="Q27" s="245">
        <v>0</v>
      </c>
      <c r="R27" s="246">
        <f t="shared" si="4"/>
        <v>2695.994</v>
      </c>
      <c r="S27" s="248">
        <f t="shared" si="5"/>
        <v>0.01994672540368885</v>
      </c>
      <c r="T27" s="247">
        <v>878.37</v>
      </c>
      <c r="U27" s="245">
        <v>2145.4230000000002</v>
      </c>
      <c r="V27" s="246">
        <v>0</v>
      </c>
      <c r="W27" s="245">
        <v>0</v>
      </c>
      <c r="X27" s="229">
        <f t="shared" si="6"/>
        <v>3023.793</v>
      </c>
      <c r="Y27" s="244">
        <f t="shared" si="7"/>
        <v>-0.1084065608988446</v>
      </c>
    </row>
    <row r="28" spans="1:25" ht="19.5" customHeight="1">
      <c r="A28" s="250" t="s">
        <v>356</v>
      </c>
      <c r="B28" s="247">
        <v>338.552</v>
      </c>
      <c r="C28" s="245">
        <v>270.091</v>
      </c>
      <c r="D28" s="246">
        <v>0</v>
      </c>
      <c r="E28" s="245">
        <v>0</v>
      </c>
      <c r="F28" s="246">
        <f t="shared" si="0"/>
        <v>608.643</v>
      </c>
      <c r="G28" s="248">
        <f t="shared" si="1"/>
        <v>0.013490656463137202</v>
      </c>
      <c r="H28" s="247">
        <v>209.943</v>
      </c>
      <c r="I28" s="245">
        <v>82.801</v>
      </c>
      <c r="J28" s="246"/>
      <c r="K28" s="245"/>
      <c r="L28" s="246">
        <f t="shared" si="2"/>
        <v>292.744</v>
      </c>
      <c r="M28" s="249">
        <f t="shared" si="8"/>
        <v>1.0790964118820536</v>
      </c>
      <c r="N28" s="247">
        <v>1133.9050000000002</v>
      </c>
      <c r="O28" s="245">
        <v>585.32</v>
      </c>
      <c r="P28" s="246">
        <v>184.829</v>
      </c>
      <c r="Q28" s="245">
        <v>8.03</v>
      </c>
      <c r="R28" s="246">
        <f t="shared" si="4"/>
        <v>1912.0840000000003</v>
      </c>
      <c r="S28" s="248">
        <f t="shared" si="5"/>
        <v>0.014146846950248034</v>
      </c>
      <c r="T28" s="247">
        <v>650.634</v>
      </c>
      <c r="U28" s="245">
        <v>318.372</v>
      </c>
      <c r="V28" s="246">
        <v>100.69</v>
      </c>
      <c r="W28" s="245">
        <v>11.317</v>
      </c>
      <c r="X28" s="229">
        <f t="shared" si="6"/>
        <v>1081.0130000000001</v>
      </c>
      <c r="Y28" s="244">
        <f t="shared" si="7"/>
        <v>0.7687890894929108</v>
      </c>
    </row>
    <row r="29" spans="1:25" ht="19.5" customHeight="1">
      <c r="A29" s="250" t="s">
        <v>338</v>
      </c>
      <c r="B29" s="247">
        <v>112.716</v>
      </c>
      <c r="C29" s="245">
        <v>331.099</v>
      </c>
      <c r="D29" s="246">
        <v>0</v>
      </c>
      <c r="E29" s="245">
        <v>0</v>
      </c>
      <c r="F29" s="246">
        <f t="shared" si="0"/>
        <v>443.815</v>
      </c>
      <c r="G29" s="248">
        <f t="shared" si="1"/>
        <v>0.009837220995209403</v>
      </c>
      <c r="H29" s="247">
        <v>111.665</v>
      </c>
      <c r="I29" s="245">
        <v>261.095</v>
      </c>
      <c r="J29" s="246">
        <v>114.575</v>
      </c>
      <c r="K29" s="245">
        <v>6.966</v>
      </c>
      <c r="L29" s="246">
        <f t="shared" si="2"/>
        <v>494.30100000000004</v>
      </c>
      <c r="M29" s="249">
        <f t="shared" si="8"/>
        <v>-0.10213614781277003</v>
      </c>
      <c r="N29" s="247">
        <v>313.97299999999996</v>
      </c>
      <c r="O29" s="245">
        <v>766.78</v>
      </c>
      <c r="P29" s="246"/>
      <c r="Q29" s="245"/>
      <c r="R29" s="246">
        <f t="shared" si="4"/>
        <v>1080.753</v>
      </c>
      <c r="S29" s="248">
        <f t="shared" si="5"/>
        <v>0.007996116949894152</v>
      </c>
      <c r="T29" s="247">
        <v>198.27100000000002</v>
      </c>
      <c r="U29" s="245">
        <v>668.176</v>
      </c>
      <c r="V29" s="246">
        <v>1350.5910000000001</v>
      </c>
      <c r="W29" s="245">
        <v>271.921</v>
      </c>
      <c r="X29" s="229">
        <f t="shared" si="6"/>
        <v>2488.9590000000003</v>
      </c>
      <c r="Y29" s="244">
        <f t="shared" si="7"/>
        <v>-0.5657811157194634</v>
      </c>
    </row>
    <row r="30" spans="1:25" ht="19.5" customHeight="1">
      <c r="A30" s="250" t="s">
        <v>340</v>
      </c>
      <c r="B30" s="247">
        <v>410.044</v>
      </c>
      <c r="C30" s="245">
        <v>0</v>
      </c>
      <c r="D30" s="246">
        <v>0</v>
      </c>
      <c r="E30" s="245">
        <v>0</v>
      </c>
      <c r="F30" s="246">
        <f t="shared" si="0"/>
        <v>410.044</v>
      </c>
      <c r="G30" s="248">
        <f t="shared" si="1"/>
        <v>0.009088682098981884</v>
      </c>
      <c r="H30" s="247">
        <v>300.512</v>
      </c>
      <c r="I30" s="245">
        <v>0</v>
      </c>
      <c r="J30" s="246"/>
      <c r="K30" s="245"/>
      <c r="L30" s="246">
        <f t="shared" si="2"/>
        <v>300.512</v>
      </c>
      <c r="M30" s="249">
        <f t="shared" si="8"/>
        <v>0.36448461292727075</v>
      </c>
      <c r="N30" s="247">
        <v>1198.6939999999997</v>
      </c>
      <c r="O30" s="245">
        <v>0</v>
      </c>
      <c r="P30" s="246"/>
      <c r="Q30" s="245"/>
      <c r="R30" s="246">
        <f t="shared" si="4"/>
        <v>1198.6939999999997</v>
      </c>
      <c r="S30" s="248">
        <f t="shared" si="5"/>
        <v>0.008868721540570713</v>
      </c>
      <c r="T30" s="247">
        <v>929.014</v>
      </c>
      <c r="U30" s="245">
        <v>0</v>
      </c>
      <c r="V30" s="246"/>
      <c r="W30" s="245"/>
      <c r="X30" s="229">
        <f t="shared" si="6"/>
        <v>929.014</v>
      </c>
      <c r="Y30" s="244">
        <f t="shared" si="7"/>
        <v>0.2902862604869245</v>
      </c>
    </row>
    <row r="31" spans="1:25" ht="19.5" customHeight="1">
      <c r="A31" s="250" t="s">
        <v>339</v>
      </c>
      <c r="B31" s="247">
        <v>8.927</v>
      </c>
      <c r="C31" s="245">
        <v>243.12699999999998</v>
      </c>
      <c r="D31" s="246">
        <v>0</v>
      </c>
      <c r="E31" s="245">
        <v>0</v>
      </c>
      <c r="F31" s="246">
        <f t="shared" si="0"/>
        <v>252.05399999999997</v>
      </c>
      <c r="G31" s="248">
        <f t="shared" si="1"/>
        <v>0.005586811848915676</v>
      </c>
      <c r="H31" s="247">
        <v>23.21</v>
      </c>
      <c r="I31" s="245">
        <v>192.44600000000003</v>
      </c>
      <c r="J31" s="246"/>
      <c r="K31" s="245"/>
      <c r="L31" s="246">
        <f t="shared" si="2"/>
        <v>215.65600000000003</v>
      </c>
      <c r="M31" s="249">
        <f t="shared" si="8"/>
        <v>0.16877805393775236</v>
      </c>
      <c r="N31" s="247">
        <v>25.697</v>
      </c>
      <c r="O31" s="245">
        <v>619.8979999999999</v>
      </c>
      <c r="P31" s="246"/>
      <c r="Q31" s="245"/>
      <c r="R31" s="246">
        <f t="shared" si="4"/>
        <v>645.5949999999999</v>
      </c>
      <c r="S31" s="248">
        <f t="shared" si="5"/>
        <v>0.00477653369666049</v>
      </c>
      <c r="T31" s="247">
        <v>73.21199999999999</v>
      </c>
      <c r="U31" s="245">
        <v>562.626</v>
      </c>
      <c r="V31" s="246"/>
      <c r="W31" s="245"/>
      <c r="X31" s="229">
        <f t="shared" si="6"/>
        <v>635.838</v>
      </c>
      <c r="Y31" s="244">
        <f t="shared" si="7"/>
        <v>0.015345103627024459</v>
      </c>
    </row>
    <row r="32" spans="1:25" ht="19.5" customHeight="1" thickBot="1">
      <c r="A32" s="250" t="s">
        <v>56</v>
      </c>
      <c r="B32" s="247">
        <v>8.698</v>
      </c>
      <c r="C32" s="245">
        <v>0</v>
      </c>
      <c r="D32" s="246">
        <v>0.024</v>
      </c>
      <c r="E32" s="245">
        <v>0.023</v>
      </c>
      <c r="F32" s="246">
        <f t="shared" si="0"/>
        <v>8.745</v>
      </c>
      <c r="G32" s="248">
        <f t="shared" si="1"/>
        <v>0.00019383413720380392</v>
      </c>
      <c r="H32" s="247">
        <v>11.886999999999999</v>
      </c>
      <c r="I32" s="245"/>
      <c r="J32" s="246"/>
      <c r="K32" s="245"/>
      <c r="L32" s="246">
        <f t="shared" si="2"/>
        <v>11.886999999999999</v>
      </c>
      <c r="M32" s="249">
        <f t="shared" si="8"/>
        <v>-0.26432236897451</v>
      </c>
      <c r="N32" s="247">
        <v>16.819</v>
      </c>
      <c r="O32" s="245"/>
      <c r="P32" s="246">
        <v>0.024</v>
      </c>
      <c r="Q32" s="245">
        <v>0.023</v>
      </c>
      <c r="R32" s="246">
        <f t="shared" si="4"/>
        <v>16.866</v>
      </c>
      <c r="S32" s="248">
        <f t="shared" si="5"/>
        <v>0.0001247856896783213</v>
      </c>
      <c r="T32" s="247">
        <v>26.235</v>
      </c>
      <c r="U32" s="245"/>
      <c r="V32" s="246">
        <v>0</v>
      </c>
      <c r="W32" s="245">
        <v>0.02</v>
      </c>
      <c r="X32" s="229">
        <f t="shared" si="6"/>
        <v>26.255</v>
      </c>
      <c r="Y32" s="244">
        <f t="shared" si="7"/>
        <v>-0.35760807465244715</v>
      </c>
    </row>
    <row r="33" spans="1:25" s="283" customFormat="1" ht="19.5" customHeight="1">
      <c r="A33" s="292" t="s">
        <v>58</v>
      </c>
      <c r="B33" s="289">
        <f>SUM(B34:B39)</f>
        <v>2264.9919999999997</v>
      </c>
      <c r="C33" s="288">
        <f>SUM(C34:C39)</f>
        <v>1667.309</v>
      </c>
      <c r="D33" s="287">
        <f>SUM(D34:D39)</f>
        <v>7.367</v>
      </c>
      <c r="E33" s="288">
        <f>SUM(E34:E39)</f>
        <v>358.86699999999996</v>
      </c>
      <c r="F33" s="287">
        <f t="shared" si="0"/>
        <v>4298.535</v>
      </c>
      <c r="G33" s="290">
        <f t="shared" si="1"/>
        <v>0.0952776241241113</v>
      </c>
      <c r="H33" s="289">
        <f>SUM(H34:H39)</f>
        <v>2259.5989999999997</v>
      </c>
      <c r="I33" s="288">
        <f>SUM(I34:I39)</f>
        <v>2120.8170000000005</v>
      </c>
      <c r="J33" s="287">
        <f>SUM(J34:J39)</f>
        <v>2.46</v>
      </c>
      <c r="K33" s="288">
        <f>SUM(K34:K39)</f>
        <v>51.228</v>
      </c>
      <c r="L33" s="287">
        <f t="shared" si="2"/>
        <v>4434.104</v>
      </c>
      <c r="M33" s="291">
        <f t="shared" si="8"/>
        <v>-0.030574158837952448</v>
      </c>
      <c r="N33" s="289">
        <f>SUM(N34:N39)</f>
        <v>6607.161</v>
      </c>
      <c r="O33" s="288">
        <f>SUM(O34:O39)</f>
        <v>4592.13</v>
      </c>
      <c r="P33" s="287">
        <f>SUM(P34:P39)</f>
        <v>39.160000000000004</v>
      </c>
      <c r="Q33" s="288">
        <f>SUM(Q34:Q39)</f>
        <v>763.7769999999999</v>
      </c>
      <c r="R33" s="287">
        <f t="shared" si="4"/>
        <v>12002.228000000001</v>
      </c>
      <c r="S33" s="290">
        <f t="shared" si="5"/>
        <v>0.08880032602018612</v>
      </c>
      <c r="T33" s="289">
        <f>SUM(T34:T39)</f>
        <v>6656.466999999999</v>
      </c>
      <c r="U33" s="288">
        <f>SUM(U34:U39)</f>
        <v>5947.222000000001</v>
      </c>
      <c r="V33" s="287">
        <f>SUM(V34:V39)</f>
        <v>34.271</v>
      </c>
      <c r="W33" s="288">
        <f>SUM(W34:W39)</f>
        <v>121.295</v>
      </c>
      <c r="X33" s="287">
        <f t="shared" si="6"/>
        <v>12759.255</v>
      </c>
      <c r="Y33" s="284">
        <f t="shared" si="7"/>
        <v>-0.05933159890604889</v>
      </c>
    </row>
    <row r="34" spans="1:25" s="220" customFormat="1" ht="19.5" customHeight="1">
      <c r="A34" s="235" t="s">
        <v>342</v>
      </c>
      <c r="B34" s="233">
        <v>1098.045</v>
      </c>
      <c r="C34" s="230">
        <v>794.269</v>
      </c>
      <c r="D34" s="229">
        <v>3.8930000000000002</v>
      </c>
      <c r="E34" s="230">
        <v>358.481</v>
      </c>
      <c r="F34" s="229">
        <f t="shared" si="0"/>
        <v>2254.688</v>
      </c>
      <c r="G34" s="232">
        <f t="shared" si="1"/>
        <v>0.04997547205760666</v>
      </c>
      <c r="H34" s="233">
        <v>1333.585</v>
      </c>
      <c r="I34" s="230">
        <v>1440.3250000000003</v>
      </c>
      <c r="J34" s="229">
        <v>0.33499999999999996</v>
      </c>
      <c r="K34" s="230">
        <v>49.174</v>
      </c>
      <c r="L34" s="229">
        <f t="shared" si="2"/>
        <v>2823.4190000000003</v>
      </c>
      <c r="M34" s="234">
        <f t="shared" si="8"/>
        <v>-0.20143343938678604</v>
      </c>
      <c r="N34" s="233">
        <v>3368.41</v>
      </c>
      <c r="O34" s="230">
        <v>2325.2709999999997</v>
      </c>
      <c r="P34" s="229">
        <v>32.208</v>
      </c>
      <c r="Q34" s="230">
        <v>756.02</v>
      </c>
      <c r="R34" s="229">
        <f t="shared" si="4"/>
        <v>6481.909</v>
      </c>
      <c r="S34" s="232">
        <f t="shared" si="5"/>
        <v>0.0479573986124225</v>
      </c>
      <c r="T34" s="231">
        <v>4013.377</v>
      </c>
      <c r="U34" s="230">
        <v>3975.193</v>
      </c>
      <c r="V34" s="229">
        <v>0.6130000000000001</v>
      </c>
      <c r="W34" s="230">
        <v>116.405</v>
      </c>
      <c r="X34" s="229">
        <f t="shared" si="6"/>
        <v>8105.588</v>
      </c>
      <c r="Y34" s="228">
        <f t="shared" si="7"/>
        <v>-0.20031600421832452</v>
      </c>
    </row>
    <row r="35" spans="1:25" s="220" customFormat="1" ht="19.5" customHeight="1">
      <c r="A35" s="235" t="s">
        <v>343</v>
      </c>
      <c r="B35" s="233">
        <v>958.6709999999999</v>
      </c>
      <c r="C35" s="230">
        <v>802.732</v>
      </c>
      <c r="D35" s="229">
        <v>0.2</v>
      </c>
      <c r="E35" s="230">
        <v>0</v>
      </c>
      <c r="F35" s="229">
        <f>SUM(B35:E35)</f>
        <v>1761.6029999999998</v>
      </c>
      <c r="G35" s="232">
        <f>F35/$F$9</f>
        <v>0.03904617468274815</v>
      </c>
      <c r="H35" s="233">
        <v>792.378</v>
      </c>
      <c r="I35" s="230">
        <v>624.067</v>
      </c>
      <c r="J35" s="229">
        <v>0</v>
      </c>
      <c r="K35" s="230">
        <v>0</v>
      </c>
      <c r="L35" s="229">
        <f>SUM(H35:K35)</f>
        <v>1416.4450000000002</v>
      </c>
      <c r="M35" s="234">
        <f>IF(ISERROR(F35/L35-1),"         /0",(F35/L35-1))</f>
        <v>0.24367906978386</v>
      </c>
      <c r="N35" s="233">
        <v>2689.975</v>
      </c>
      <c r="O35" s="230">
        <v>2020.8310000000001</v>
      </c>
      <c r="P35" s="229">
        <v>0.2</v>
      </c>
      <c r="Q35" s="230">
        <v>0</v>
      </c>
      <c r="R35" s="229">
        <f>SUM(N35:Q35)</f>
        <v>4711.006</v>
      </c>
      <c r="S35" s="232">
        <f>R35/$R$9</f>
        <v>0.034855100959842865</v>
      </c>
      <c r="T35" s="231">
        <v>2206.046</v>
      </c>
      <c r="U35" s="230">
        <v>1657.371</v>
      </c>
      <c r="V35" s="229">
        <v>0</v>
      </c>
      <c r="W35" s="230">
        <v>0</v>
      </c>
      <c r="X35" s="229">
        <f>SUM(T35:W35)</f>
        <v>3863.417</v>
      </c>
      <c r="Y35" s="228">
        <f>IF(ISERROR(R35/X35-1),"         /0",IF(R35/X35&gt;5,"  *  ",(R35/X35-1)))</f>
        <v>0.21938843257147767</v>
      </c>
    </row>
    <row r="36" spans="1:25" s="220" customFormat="1" ht="19.5" customHeight="1">
      <c r="A36" s="235" t="s">
        <v>346</v>
      </c>
      <c r="B36" s="233">
        <v>80.223</v>
      </c>
      <c r="C36" s="230">
        <v>25.432</v>
      </c>
      <c r="D36" s="229">
        <v>0</v>
      </c>
      <c r="E36" s="230">
        <v>0.049</v>
      </c>
      <c r="F36" s="229">
        <f>SUM(B36:E36)</f>
        <v>105.70400000000001</v>
      </c>
      <c r="G36" s="232">
        <f>F36/$F$9</f>
        <v>0.0023429438123488727</v>
      </c>
      <c r="H36" s="233">
        <v>58.111</v>
      </c>
      <c r="I36" s="230">
        <v>41.082</v>
      </c>
      <c r="J36" s="229"/>
      <c r="K36" s="230"/>
      <c r="L36" s="229">
        <f>SUM(H36:K36)</f>
        <v>99.193</v>
      </c>
      <c r="M36" s="234">
        <f>IF(ISERROR(F36/L36-1),"         /0",(F36/L36-1))</f>
        <v>0.06563971247971145</v>
      </c>
      <c r="N36" s="233">
        <v>177.80100000000002</v>
      </c>
      <c r="O36" s="230">
        <v>120.46400000000003</v>
      </c>
      <c r="P36" s="229">
        <v>0.861</v>
      </c>
      <c r="Q36" s="230">
        <v>0.9490000000000001</v>
      </c>
      <c r="R36" s="229">
        <f>SUM(N36:Q36)</f>
        <v>300.07500000000005</v>
      </c>
      <c r="S36" s="232">
        <f>R36/$R$9</f>
        <v>0.002220150944516914</v>
      </c>
      <c r="T36" s="231">
        <v>180.101</v>
      </c>
      <c r="U36" s="230">
        <v>132.15500000000003</v>
      </c>
      <c r="V36" s="229">
        <v>0</v>
      </c>
      <c r="W36" s="230">
        <v>0.09</v>
      </c>
      <c r="X36" s="229">
        <f>SUM(T36:W36)</f>
        <v>312.346</v>
      </c>
      <c r="Y36" s="228">
        <f>IF(ISERROR(R36/X36-1),"         /0",IF(R36/X36&gt;5,"  *  ",(R36/X36-1)))</f>
        <v>-0.039286560416973315</v>
      </c>
    </row>
    <row r="37" spans="1:25" s="220" customFormat="1" ht="19.5" customHeight="1">
      <c r="A37" s="235" t="s">
        <v>344</v>
      </c>
      <c r="B37" s="233">
        <v>46.17</v>
      </c>
      <c r="C37" s="230">
        <v>30.045</v>
      </c>
      <c r="D37" s="229">
        <v>0</v>
      </c>
      <c r="E37" s="230">
        <v>0</v>
      </c>
      <c r="F37" s="229">
        <f>SUM(B37:E37)</f>
        <v>76.215</v>
      </c>
      <c r="G37" s="232">
        <f>F37/$F$9</f>
        <v>0.0016893160396784354</v>
      </c>
      <c r="H37" s="233">
        <v>48.339</v>
      </c>
      <c r="I37" s="230">
        <v>13.746</v>
      </c>
      <c r="J37" s="229">
        <v>1.895</v>
      </c>
      <c r="K37" s="230">
        <v>1.871</v>
      </c>
      <c r="L37" s="229">
        <f>SUM(H37:K37)</f>
        <v>65.851</v>
      </c>
      <c r="M37" s="234">
        <f>IF(ISERROR(F37/L37-1),"         /0",(F37/L37-1))</f>
        <v>0.15738561297474618</v>
      </c>
      <c r="N37" s="233">
        <v>112.489</v>
      </c>
      <c r="O37" s="230">
        <v>95.718</v>
      </c>
      <c r="P37" s="229">
        <v>2.203</v>
      </c>
      <c r="Q37" s="230">
        <v>3.4979999999999998</v>
      </c>
      <c r="R37" s="229">
        <f>SUM(N37:Q37)</f>
        <v>213.908</v>
      </c>
      <c r="S37" s="232">
        <f>R37/$R$9</f>
        <v>0.001582631169673328</v>
      </c>
      <c r="T37" s="231">
        <v>159.03</v>
      </c>
      <c r="U37" s="230">
        <v>127.86600000000001</v>
      </c>
      <c r="V37" s="229">
        <v>4.493</v>
      </c>
      <c r="W37" s="230">
        <v>4.399</v>
      </c>
      <c r="X37" s="229">
        <f>SUM(T37:W37)</f>
        <v>295.788</v>
      </c>
      <c r="Y37" s="228">
        <f>IF(ISERROR(R37/X37-1),"         /0",IF(R37/X37&gt;5,"  *  ",(R37/X37-1)))</f>
        <v>-0.2768198845118802</v>
      </c>
    </row>
    <row r="38" spans="1:25" s="220" customFormat="1" ht="19.5" customHeight="1">
      <c r="A38" s="235" t="s">
        <v>345</v>
      </c>
      <c r="B38" s="233">
        <v>61.386</v>
      </c>
      <c r="C38" s="230">
        <v>13.655</v>
      </c>
      <c r="D38" s="229">
        <v>0</v>
      </c>
      <c r="E38" s="230">
        <v>0</v>
      </c>
      <c r="F38" s="229">
        <f>SUM(B38:E38)</f>
        <v>75.041</v>
      </c>
      <c r="G38" s="232">
        <f>F38/$F$9</f>
        <v>0.001663294166942327</v>
      </c>
      <c r="H38" s="233">
        <v>24.950000000000003</v>
      </c>
      <c r="I38" s="230">
        <v>1.597</v>
      </c>
      <c r="J38" s="229">
        <v>0</v>
      </c>
      <c r="K38" s="230">
        <v>0.018</v>
      </c>
      <c r="L38" s="229">
        <f>SUM(H38:K38)</f>
        <v>26.565000000000005</v>
      </c>
      <c r="M38" s="234">
        <f>IF(ISERROR(F38/L38-1),"         /0",(F38/L38-1))</f>
        <v>1.8248070769809894</v>
      </c>
      <c r="N38" s="233">
        <v>116.656</v>
      </c>
      <c r="O38" s="230">
        <v>22.675999999999995</v>
      </c>
      <c r="P38" s="229">
        <v>0</v>
      </c>
      <c r="Q38" s="230">
        <v>0</v>
      </c>
      <c r="R38" s="229">
        <f>SUM(N38:Q38)</f>
        <v>139.332</v>
      </c>
      <c r="S38" s="232">
        <f>R38/$R$9</f>
        <v>0.0010308691873745918</v>
      </c>
      <c r="T38" s="231">
        <v>93.093</v>
      </c>
      <c r="U38" s="230">
        <v>5.559</v>
      </c>
      <c r="V38" s="229">
        <v>0</v>
      </c>
      <c r="W38" s="230">
        <v>0.018</v>
      </c>
      <c r="X38" s="229">
        <f t="shared" si="6"/>
        <v>98.67</v>
      </c>
      <c r="Y38" s="228">
        <f>IF(ISERROR(R38/X38-1),"         /0",IF(R38/X38&gt;5,"  *  ",(R38/X38-1)))</f>
        <v>0.41210094253572516</v>
      </c>
    </row>
    <row r="39" spans="1:25" s="220" customFormat="1" ht="19.5" customHeight="1" thickBot="1">
      <c r="A39" s="235" t="s">
        <v>56</v>
      </c>
      <c r="B39" s="233">
        <v>20.497</v>
      </c>
      <c r="C39" s="230">
        <v>1.176</v>
      </c>
      <c r="D39" s="229">
        <v>3.274</v>
      </c>
      <c r="E39" s="230">
        <v>0.337</v>
      </c>
      <c r="F39" s="229">
        <f>SUM(B39:E39)</f>
        <v>25.284</v>
      </c>
      <c r="G39" s="232">
        <f>F39/$F$9</f>
        <v>0.0005604233647868471</v>
      </c>
      <c r="H39" s="233">
        <v>2.2359999999999998</v>
      </c>
      <c r="I39" s="230">
        <v>0</v>
      </c>
      <c r="J39" s="229">
        <v>0.23</v>
      </c>
      <c r="K39" s="230">
        <v>0.165</v>
      </c>
      <c r="L39" s="229">
        <f>SUM(H39:K39)</f>
        <v>2.631</v>
      </c>
      <c r="M39" s="234">
        <f>IF(ISERROR(F39/L39-1),"         /0",(F39/L39-1))</f>
        <v>8.610034207525656</v>
      </c>
      <c r="N39" s="233">
        <v>141.83</v>
      </c>
      <c r="O39" s="230">
        <v>7.17</v>
      </c>
      <c r="P39" s="229">
        <v>3.688</v>
      </c>
      <c r="Q39" s="230">
        <v>3.31</v>
      </c>
      <c r="R39" s="229">
        <f>SUM(N39:Q39)</f>
        <v>155.998</v>
      </c>
      <c r="S39" s="232">
        <f>R39/$R$9</f>
        <v>0.0011541751463559093</v>
      </c>
      <c r="T39" s="231">
        <v>4.82</v>
      </c>
      <c r="U39" s="230">
        <v>49.078</v>
      </c>
      <c r="V39" s="229">
        <v>29.165</v>
      </c>
      <c r="W39" s="230">
        <v>0.383</v>
      </c>
      <c r="X39" s="229">
        <f t="shared" si="6"/>
        <v>83.446</v>
      </c>
      <c r="Y39" s="228">
        <f>IF(ISERROR(R39/X39-1),"         /0",IF(R39/X39&gt;5,"  *  ",(R39/X39-1)))</f>
        <v>0.8694485056204011</v>
      </c>
    </row>
    <row r="40" spans="1:25" s="283" customFormat="1" ht="19.5" customHeight="1">
      <c r="A40" s="292" t="s">
        <v>57</v>
      </c>
      <c r="B40" s="289">
        <f>SUM(B41:B45)</f>
        <v>401.858</v>
      </c>
      <c r="C40" s="288">
        <f>SUM(C41:C45)</f>
        <v>199.875</v>
      </c>
      <c r="D40" s="287">
        <f>SUM(D41:D45)</f>
        <v>0</v>
      </c>
      <c r="E40" s="288">
        <f>SUM(E41:E45)</f>
        <v>98.571</v>
      </c>
      <c r="F40" s="287">
        <f t="shared" si="0"/>
        <v>700.304</v>
      </c>
      <c r="G40" s="290">
        <f t="shared" si="1"/>
        <v>0.015522335233890532</v>
      </c>
      <c r="H40" s="289">
        <f>SUM(H41:H45)</f>
        <v>424.22499999999997</v>
      </c>
      <c r="I40" s="288">
        <f>SUM(I41:I45)</f>
        <v>199.60899999999998</v>
      </c>
      <c r="J40" s="287">
        <f>SUM(J41:J45)</f>
        <v>0.2</v>
      </c>
      <c r="K40" s="288">
        <f>SUM(K41:K45)</f>
        <v>0.125</v>
      </c>
      <c r="L40" s="287">
        <f t="shared" si="2"/>
        <v>624.159</v>
      </c>
      <c r="M40" s="291">
        <f t="shared" si="8"/>
        <v>0.12199615803024555</v>
      </c>
      <c r="N40" s="289">
        <f>SUM(N41:N45)</f>
        <v>1555.3489999999997</v>
      </c>
      <c r="O40" s="288">
        <f>SUM(O41:O45)</f>
        <v>553.314</v>
      </c>
      <c r="P40" s="287">
        <f>SUM(P41:P45)</f>
        <v>0</v>
      </c>
      <c r="Q40" s="288">
        <f>SUM(Q41:Q45)</f>
        <v>266.206</v>
      </c>
      <c r="R40" s="287">
        <f t="shared" si="4"/>
        <v>2374.8689999999997</v>
      </c>
      <c r="S40" s="290">
        <f t="shared" si="5"/>
        <v>0.017570832803312297</v>
      </c>
      <c r="T40" s="289">
        <f>SUM(T41:T45)</f>
        <v>1732.805</v>
      </c>
      <c r="U40" s="288">
        <f>SUM(U41:U45)</f>
        <v>636.814</v>
      </c>
      <c r="V40" s="287">
        <f>SUM(V41:V45)</f>
        <v>0.275</v>
      </c>
      <c r="W40" s="288">
        <f>SUM(W41:W45)</f>
        <v>7.904</v>
      </c>
      <c r="X40" s="287">
        <f t="shared" si="6"/>
        <v>2377.7980000000002</v>
      </c>
      <c r="Y40" s="284">
        <f t="shared" si="7"/>
        <v>-0.0012318119537489958</v>
      </c>
    </row>
    <row r="41" spans="1:25" ht="19.5" customHeight="1">
      <c r="A41" s="235" t="s">
        <v>350</v>
      </c>
      <c r="B41" s="233">
        <v>290.616</v>
      </c>
      <c r="C41" s="230">
        <v>76.99000000000001</v>
      </c>
      <c r="D41" s="229">
        <v>0</v>
      </c>
      <c r="E41" s="230">
        <v>0</v>
      </c>
      <c r="F41" s="229">
        <f t="shared" si="0"/>
        <v>367.606</v>
      </c>
      <c r="G41" s="232">
        <f t="shared" si="1"/>
        <v>0.008148037946362669</v>
      </c>
      <c r="H41" s="233">
        <v>349.029</v>
      </c>
      <c r="I41" s="230">
        <v>28.818</v>
      </c>
      <c r="J41" s="229">
        <v>0.2</v>
      </c>
      <c r="K41" s="230">
        <v>0.125</v>
      </c>
      <c r="L41" s="229">
        <f t="shared" si="2"/>
        <v>378.17199999999997</v>
      </c>
      <c r="M41" s="234">
        <f t="shared" si="8"/>
        <v>-0.027939667664448886</v>
      </c>
      <c r="N41" s="233">
        <v>1300.7859999999998</v>
      </c>
      <c r="O41" s="230">
        <v>258.42499999999995</v>
      </c>
      <c r="P41" s="229">
        <v>0</v>
      </c>
      <c r="Q41" s="230">
        <v>0</v>
      </c>
      <c r="R41" s="229">
        <f t="shared" si="4"/>
        <v>1559.2109999999998</v>
      </c>
      <c r="S41" s="232">
        <f t="shared" si="5"/>
        <v>0.011536061899029112</v>
      </c>
      <c r="T41" s="231">
        <v>1472.534</v>
      </c>
      <c r="U41" s="230">
        <v>191.111</v>
      </c>
      <c r="V41" s="229">
        <v>0.2</v>
      </c>
      <c r="W41" s="230">
        <v>6.622</v>
      </c>
      <c r="X41" s="229">
        <f t="shared" si="6"/>
        <v>1670.467</v>
      </c>
      <c r="Y41" s="228">
        <f t="shared" si="7"/>
        <v>-0.06660173472448139</v>
      </c>
    </row>
    <row r="42" spans="1:25" ht="19.5" customHeight="1">
      <c r="A42" s="235" t="s">
        <v>357</v>
      </c>
      <c r="B42" s="233">
        <v>80.109</v>
      </c>
      <c r="C42" s="230">
        <v>39.271</v>
      </c>
      <c r="D42" s="229">
        <v>0</v>
      </c>
      <c r="E42" s="230">
        <v>0</v>
      </c>
      <c r="F42" s="229">
        <f>SUM(B42:E42)</f>
        <v>119.38</v>
      </c>
      <c r="G42" s="232">
        <f>F42/$F$9</f>
        <v>0.0026460742480720538</v>
      </c>
      <c r="H42" s="233">
        <v>65.15</v>
      </c>
      <c r="I42" s="230">
        <v>83.455</v>
      </c>
      <c r="J42" s="229"/>
      <c r="K42" s="230"/>
      <c r="L42" s="229">
        <f>SUM(H42:K42)</f>
        <v>148.60500000000002</v>
      </c>
      <c r="M42" s="234">
        <f>IF(ISERROR(F42/L42-1),"         /0",(F42/L42-1))</f>
        <v>-0.19666229265502522</v>
      </c>
      <c r="N42" s="233">
        <v>173.65200000000002</v>
      </c>
      <c r="O42" s="230">
        <v>155.09699999999998</v>
      </c>
      <c r="P42" s="229"/>
      <c r="Q42" s="230"/>
      <c r="R42" s="229">
        <f>SUM(N42:Q42)</f>
        <v>328.749</v>
      </c>
      <c r="S42" s="232">
        <f>R42/$R$9</f>
        <v>0.002432299934546333</v>
      </c>
      <c r="T42" s="231">
        <v>223.424</v>
      </c>
      <c r="U42" s="230">
        <v>284.98699999999997</v>
      </c>
      <c r="V42" s="229">
        <v>0.075</v>
      </c>
      <c r="W42" s="230"/>
      <c r="X42" s="229">
        <f>SUM(T42:W42)</f>
        <v>508.48599999999993</v>
      </c>
      <c r="Y42" s="228">
        <f>IF(ISERROR(R42/X42-1),"         /0",IF(R42/X42&gt;5,"  *  ",(R42/X42-1)))</f>
        <v>-0.35347482526559226</v>
      </c>
    </row>
    <row r="43" spans="1:25" ht="19.5" customHeight="1">
      <c r="A43" s="235" t="s">
        <v>351</v>
      </c>
      <c r="B43" s="233">
        <v>29.891</v>
      </c>
      <c r="C43" s="230">
        <v>83.614</v>
      </c>
      <c r="D43" s="229">
        <v>0</v>
      </c>
      <c r="E43" s="230">
        <v>0</v>
      </c>
      <c r="F43" s="229">
        <f>SUM(B43:E43)</f>
        <v>113.505</v>
      </c>
      <c r="G43" s="232">
        <f>F43/$F$9</f>
        <v>0.0025158540586984295</v>
      </c>
      <c r="H43" s="233">
        <v>8.983</v>
      </c>
      <c r="I43" s="230">
        <v>87.336</v>
      </c>
      <c r="J43" s="229"/>
      <c r="K43" s="230">
        <v>0</v>
      </c>
      <c r="L43" s="229">
        <f>SUM(H43:K43)</f>
        <v>96.319</v>
      </c>
      <c r="M43" s="234">
        <f>IF(ISERROR(F43/L43-1),"         /0",(F43/L43-1))</f>
        <v>0.17842793218368125</v>
      </c>
      <c r="N43" s="233">
        <v>78.31299999999999</v>
      </c>
      <c r="O43" s="230">
        <v>139.792</v>
      </c>
      <c r="P43" s="229">
        <v>0</v>
      </c>
      <c r="Q43" s="230">
        <v>0</v>
      </c>
      <c r="R43" s="229">
        <f>SUM(N43:Q43)</f>
        <v>218.105</v>
      </c>
      <c r="S43" s="232">
        <f>R43/$R$9</f>
        <v>0.0016136833183499507</v>
      </c>
      <c r="T43" s="231">
        <v>34.44</v>
      </c>
      <c r="U43" s="230">
        <v>160.716</v>
      </c>
      <c r="V43" s="229">
        <v>0</v>
      </c>
      <c r="W43" s="230">
        <v>0</v>
      </c>
      <c r="X43" s="229">
        <f>SUM(T43:W43)</f>
        <v>195.156</v>
      </c>
      <c r="Y43" s="228">
        <f>IF(ISERROR(R43/X43-1),"         /0",IF(R43/X43&gt;5,"  *  ",(R43/X43-1)))</f>
        <v>0.11759310500317688</v>
      </c>
    </row>
    <row r="44" spans="1:25" ht="19.5" customHeight="1">
      <c r="A44" s="235" t="s">
        <v>358</v>
      </c>
      <c r="B44" s="233">
        <v>1.242</v>
      </c>
      <c r="C44" s="230">
        <v>0</v>
      </c>
      <c r="D44" s="229">
        <v>0</v>
      </c>
      <c r="E44" s="230">
        <v>98.571</v>
      </c>
      <c r="F44" s="229">
        <f>SUM(B44:E44)</f>
        <v>99.813</v>
      </c>
      <c r="G44" s="232">
        <f>F44/$F$9</f>
        <v>0.002212368980757379</v>
      </c>
      <c r="H44" s="233">
        <v>1.063</v>
      </c>
      <c r="I44" s="230">
        <v>0</v>
      </c>
      <c r="J44" s="229"/>
      <c r="K44" s="230"/>
      <c r="L44" s="229">
        <f>SUM(H44:K44)</f>
        <v>1.063</v>
      </c>
      <c r="M44" s="234">
        <f>IF(ISERROR(F44/L44-1),"         /0",(F44/L44-1))</f>
        <v>92.89746001881468</v>
      </c>
      <c r="N44" s="233">
        <v>2.23</v>
      </c>
      <c r="O44" s="230">
        <v>0</v>
      </c>
      <c r="P44" s="229"/>
      <c r="Q44" s="230">
        <v>266.206</v>
      </c>
      <c r="R44" s="229">
        <f>SUM(N44:Q44)</f>
        <v>268.43600000000004</v>
      </c>
      <c r="S44" s="232">
        <f>R44/$R$9</f>
        <v>0.0019860649469044147</v>
      </c>
      <c r="T44" s="231">
        <v>2.356</v>
      </c>
      <c r="U44" s="230">
        <v>0</v>
      </c>
      <c r="V44" s="229"/>
      <c r="W44" s="230">
        <v>1.282</v>
      </c>
      <c r="X44" s="229">
        <f>SUM(T44:W44)</f>
        <v>3.638</v>
      </c>
      <c r="Y44" s="228" t="str">
        <f>IF(ISERROR(R44/X44-1),"         /0",IF(R44/X44&gt;5,"  *  ",(R44/X44-1)))</f>
        <v>  *  </v>
      </c>
    </row>
    <row r="45" spans="1:25" ht="19.5" customHeight="1" thickBot="1">
      <c r="A45" s="235" t="s">
        <v>56</v>
      </c>
      <c r="B45" s="233">
        <v>0</v>
      </c>
      <c r="C45" s="230">
        <v>0</v>
      </c>
      <c r="D45" s="229">
        <v>0</v>
      </c>
      <c r="E45" s="230">
        <v>0</v>
      </c>
      <c r="F45" s="229">
        <f>SUM(B45:E45)</f>
        <v>0</v>
      </c>
      <c r="G45" s="232">
        <f>F45/$F$9</f>
        <v>0</v>
      </c>
      <c r="H45" s="233">
        <v>0</v>
      </c>
      <c r="I45" s="230"/>
      <c r="J45" s="229"/>
      <c r="K45" s="230"/>
      <c r="L45" s="229">
        <f>SUM(H45:K45)</f>
        <v>0</v>
      </c>
      <c r="M45" s="234" t="str">
        <f>IF(ISERROR(F45/L45-1),"         /0",(F45/L45-1))</f>
        <v>         /0</v>
      </c>
      <c r="N45" s="233">
        <v>0.368</v>
      </c>
      <c r="O45" s="230"/>
      <c r="P45" s="229"/>
      <c r="Q45" s="230"/>
      <c r="R45" s="229">
        <f>SUM(N45:Q45)</f>
        <v>0.368</v>
      </c>
      <c r="S45" s="232">
        <f>R45/$R$9</f>
        <v>2.722704482486792E-06</v>
      </c>
      <c r="T45" s="231">
        <v>0.051</v>
      </c>
      <c r="U45" s="230"/>
      <c r="V45" s="229"/>
      <c r="W45" s="230"/>
      <c r="X45" s="229">
        <f>SUM(T45:W45)</f>
        <v>0.051</v>
      </c>
      <c r="Y45" s="228" t="str">
        <f>IF(ISERROR(R45/X45-1),"         /0",IF(R45/X45&gt;5,"  *  ",(R45/X45-1)))</f>
        <v>  *  </v>
      </c>
    </row>
    <row r="46" spans="1:25" s="220" customFormat="1" ht="19.5" customHeight="1" thickBot="1">
      <c r="A46" s="279" t="s">
        <v>56</v>
      </c>
      <c r="B46" s="276">
        <v>96.26</v>
      </c>
      <c r="C46" s="275">
        <v>47.294</v>
      </c>
      <c r="D46" s="274">
        <v>0.28</v>
      </c>
      <c r="E46" s="275">
        <v>9.747</v>
      </c>
      <c r="F46" s="274">
        <f t="shared" si="0"/>
        <v>153.58100000000002</v>
      </c>
      <c r="G46" s="277">
        <f t="shared" si="1"/>
        <v>0.003404144153904793</v>
      </c>
      <c r="H46" s="276">
        <v>109.994</v>
      </c>
      <c r="I46" s="275">
        <v>0</v>
      </c>
      <c r="J46" s="274">
        <v>0</v>
      </c>
      <c r="K46" s="275">
        <v>0</v>
      </c>
      <c r="L46" s="274">
        <f t="shared" si="2"/>
        <v>109.994</v>
      </c>
      <c r="M46" s="278">
        <f t="shared" si="8"/>
        <v>0.3962670691128609</v>
      </c>
      <c r="N46" s="276">
        <v>238.07899999999998</v>
      </c>
      <c r="O46" s="275">
        <v>47.294</v>
      </c>
      <c r="P46" s="274">
        <v>0.42999999999999994</v>
      </c>
      <c r="Q46" s="275">
        <v>10.047</v>
      </c>
      <c r="R46" s="274">
        <f t="shared" si="4"/>
        <v>295.85</v>
      </c>
      <c r="S46" s="277">
        <f t="shared" si="5"/>
        <v>0.002188891633542711</v>
      </c>
      <c r="T46" s="276">
        <v>239.284</v>
      </c>
      <c r="U46" s="275">
        <v>7.309</v>
      </c>
      <c r="V46" s="274">
        <v>0</v>
      </c>
      <c r="W46" s="275">
        <v>0</v>
      </c>
      <c r="X46" s="287">
        <f>SUM(T46:W46)</f>
        <v>246.593</v>
      </c>
      <c r="Y46" s="271">
        <f t="shared" si="7"/>
        <v>0.19975019566654373</v>
      </c>
    </row>
    <row r="47" ht="15" thickTop="1">
      <c r="A47" s="121" t="s">
        <v>43</v>
      </c>
    </row>
    <row r="48" ht="14.25">
      <c r="A48" s="121" t="s">
        <v>55</v>
      </c>
    </row>
    <row r="49" ht="14.25">
      <c r="A49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6" dxfId="91" operator="lessThan" stopIfTrue="1">
      <formula>0</formula>
    </cfRule>
  </conditionalFormatting>
  <conditionalFormatting sqref="Y10:Y46 M10:M46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T71" sqref="T71:W71"/>
    </sheetView>
  </sheetViews>
  <sheetFormatPr defaultColWidth="8.00390625" defaultRowHeight="15"/>
  <cols>
    <col min="1" max="1" width="24.28125" style="128" customWidth="1"/>
    <col min="2" max="2" width="9.140625" style="128" customWidth="1"/>
    <col min="3" max="3" width="9.7109375" style="128" customWidth="1"/>
    <col min="4" max="4" width="8.00390625" style="128" customWidth="1"/>
    <col min="5" max="5" width="9.7109375" style="128" customWidth="1"/>
    <col min="6" max="6" width="9.140625" style="128" customWidth="1"/>
    <col min="7" max="8" width="9.28125" style="128" customWidth="1"/>
    <col min="9" max="9" width="9.7109375" style="128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customWidth="1"/>
    <col min="14" max="14" width="9.28125" style="128" customWidth="1"/>
    <col min="15" max="15" width="10.140625" style="128" customWidth="1"/>
    <col min="16" max="16" width="8.28125" style="128" customWidth="1"/>
    <col min="17" max="17" width="9.140625" style="128" customWidth="1"/>
    <col min="18" max="19" width="9.8515625" style="128" customWidth="1"/>
    <col min="20" max="21" width="10.28125" style="128" customWidth="1"/>
    <col min="22" max="22" width="8.8515625" style="128" customWidth="1"/>
    <col min="23" max="23" width="10.28125" style="128" customWidth="1"/>
    <col min="24" max="24" width="9.8515625" style="128" customWidth="1"/>
    <col min="25" max="25" width="8.710937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642" t="s">
        <v>73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70" customFormat="1" ht="15.75" customHeight="1" thickBot="1" thickTop="1">
      <c r="A5" s="582" t="s">
        <v>68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8" customFormat="1" ht="26.25" customHeight="1" thickBot="1">
      <c r="A6" s="583"/>
      <c r="B6" s="627" t="s">
        <v>153</v>
      </c>
      <c r="C6" s="628"/>
      <c r="D6" s="628"/>
      <c r="E6" s="628"/>
      <c r="F6" s="628"/>
      <c r="G6" s="632" t="s">
        <v>34</v>
      </c>
      <c r="H6" s="627" t="s">
        <v>154</v>
      </c>
      <c r="I6" s="628"/>
      <c r="J6" s="628"/>
      <c r="K6" s="628"/>
      <c r="L6" s="628"/>
      <c r="M6" s="629" t="s">
        <v>33</v>
      </c>
      <c r="N6" s="627" t="s">
        <v>155</v>
      </c>
      <c r="O6" s="628"/>
      <c r="P6" s="628"/>
      <c r="Q6" s="628"/>
      <c r="R6" s="628"/>
      <c r="S6" s="632" t="s">
        <v>34</v>
      </c>
      <c r="T6" s="627" t="s">
        <v>156</v>
      </c>
      <c r="U6" s="628"/>
      <c r="V6" s="628"/>
      <c r="W6" s="628"/>
      <c r="X6" s="628"/>
      <c r="Y6" s="645" t="s">
        <v>33</v>
      </c>
    </row>
    <row r="7" spans="1:25" s="168" customFormat="1" ht="26.25" customHeight="1">
      <c r="A7" s="584"/>
      <c r="B7" s="595" t="s">
        <v>22</v>
      </c>
      <c r="C7" s="587"/>
      <c r="D7" s="586" t="s">
        <v>21</v>
      </c>
      <c r="E7" s="587"/>
      <c r="F7" s="658" t="s">
        <v>17</v>
      </c>
      <c r="G7" s="633"/>
      <c r="H7" s="595" t="s">
        <v>22</v>
      </c>
      <c r="I7" s="587"/>
      <c r="J7" s="586" t="s">
        <v>21</v>
      </c>
      <c r="K7" s="587"/>
      <c r="L7" s="658" t="s">
        <v>17</v>
      </c>
      <c r="M7" s="630"/>
      <c r="N7" s="595" t="s">
        <v>22</v>
      </c>
      <c r="O7" s="587"/>
      <c r="P7" s="586" t="s">
        <v>21</v>
      </c>
      <c r="Q7" s="587"/>
      <c r="R7" s="658" t="s">
        <v>17</v>
      </c>
      <c r="S7" s="633"/>
      <c r="T7" s="595" t="s">
        <v>22</v>
      </c>
      <c r="U7" s="587"/>
      <c r="V7" s="586" t="s">
        <v>21</v>
      </c>
      <c r="W7" s="587"/>
      <c r="X7" s="658" t="s">
        <v>17</v>
      </c>
      <c r="Y7" s="646"/>
    </row>
    <row r="8" spans="1:25" s="266" customFormat="1" ht="15" thickBot="1">
      <c r="A8" s="585"/>
      <c r="B8" s="269" t="s">
        <v>31</v>
      </c>
      <c r="C8" s="267" t="s">
        <v>30</v>
      </c>
      <c r="D8" s="268" t="s">
        <v>31</v>
      </c>
      <c r="E8" s="267" t="s">
        <v>30</v>
      </c>
      <c r="F8" s="641"/>
      <c r="G8" s="634"/>
      <c r="H8" s="269" t="s">
        <v>31</v>
      </c>
      <c r="I8" s="267" t="s">
        <v>30</v>
      </c>
      <c r="J8" s="268" t="s">
        <v>31</v>
      </c>
      <c r="K8" s="267" t="s">
        <v>30</v>
      </c>
      <c r="L8" s="641"/>
      <c r="M8" s="631"/>
      <c r="N8" s="269" t="s">
        <v>31</v>
      </c>
      <c r="O8" s="267" t="s">
        <v>30</v>
      </c>
      <c r="P8" s="268" t="s">
        <v>31</v>
      </c>
      <c r="Q8" s="267" t="s">
        <v>30</v>
      </c>
      <c r="R8" s="641"/>
      <c r="S8" s="634"/>
      <c r="T8" s="269" t="s">
        <v>31</v>
      </c>
      <c r="U8" s="267" t="s">
        <v>30</v>
      </c>
      <c r="V8" s="268" t="s">
        <v>31</v>
      </c>
      <c r="W8" s="267" t="s">
        <v>30</v>
      </c>
      <c r="X8" s="641"/>
      <c r="Y8" s="647"/>
    </row>
    <row r="9" spans="1:25" s="157" customFormat="1" ht="18" customHeight="1" thickBot="1" thickTop="1">
      <c r="A9" s="329" t="s">
        <v>24</v>
      </c>
      <c r="B9" s="328">
        <f>B10+B27+B44+B53+B65+B71</f>
        <v>24594.672999999995</v>
      </c>
      <c r="C9" s="327">
        <f>C10+C27+C44+C53+C65+C71</f>
        <v>15159.972</v>
      </c>
      <c r="D9" s="325">
        <f>D10+D27+D44+D53+D65+D71</f>
        <v>2973.897000000001</v>
      </c>
      <c r="E9" s="326">
        <f>E10+E27+E44+E53+E65+E71</f>
        <v>2387.3499999999995</v>
      </c>
      <c r="F9" s="325">
        <f aca="true" t="shared" si="0" ref="F9:F17">SUM(B9:E9)</f>
        <v>45115.892</v>
      </c>
      <c r="G9" s="337">
        <f aca="true" t="shared" si="1" ref="G9:G17">F9/$F$9</f>
        <v>1</v>
      </c>
      <c r="H9" s="328">
        <f>H10+H27+H44+H53+H65+H71</f>
        <v>24785.475999999995</v>
      </c>
      <c r="I9" s="327">
        <f>I10+I27+I44+I53+I65+I71</f>
        <v>15882.218000000003</v>
      </c>
      <c r="J9" s="325">
        <f>J10+J27+J44+J53+J65+J71</f>
        <v>3305.7839999999997</v>
      </c>
      <c r="K9" s="326">
        <f>K10+K27+K44+K53+K65+K71</f>
        <v>2031.05</v>
      </c>
      <c r="L9" s="325">
        <f aca="true" t="shared" si="2" ref="L9:L17">SUM(H9:K9)</f>
        <v>46004.528</v>
      </c>
      <c r="M9" s="403">
        <f>IF(ISERROR(F9/L9-1),"         /0",(F9/L9-1))</f>
        <v>-0.019316272519957156</v>
      </c>
      <c r="N9" s="408">
        <f>N10+N27+N44+N53+N65+N71</f>
        <v>77620.306</v>
      </c>
      <c r="O9" s="327">
        <f>O10+O27+O44+O53+O65+O71</f>
        <v>41399.39399999999</v>
      </c>
      <c r="P9" s="325">
        <f>P10+P27+P44+P53+P65+P71</f>
        <v>10113.791999999998</v>
      </c>
      <c r="Q9" s="326">
        <f>Q10+Q27+Q44+Q53+Q65+Q71</f>
        <v>6026.236999999999</v>
      </c>
      <c r="R9" s="325">
        <f aca="true" t="shared" si="3" ref="R9:R17">SUM(N9:Q9)</f>
        <v>135159.729</v>
      </c>
      <c r="S9" s="423">
        <f aca="true" t="shared" si="4" ref="S9:S17">R9/$R$9</f>
        <v>1</v>
      </c>
      <c r="T9" s="328">
        <f>T10+T27+T44+T53+T65+T71</f>
        <v>80131.38099999998</v>
      </c>
      <c r="U9" s="327">
        <f>U10+U27+U44+U53+U65+U71</f>
        <v>46140.609000000004</v>
      </c>
      <c r="V9" s="325">
        <f>V10+V27+V44+V53+V65+V71</f>
        <v>10587.08</v>
      </c>
      <c r="W9" s="326">
        <f>W10+W27+W44+W53+W65+W71</f>
        <v>6070.863</v>
      </c>
      <c r="X9" s="325">
        <f aca="true" t="shared" si="5" ref="X9:X17">SUM(T9:W9)</f>
        <v>142929.933</v>
      </c>
      <c r="Y9" s="324">
        <f>IF(ISERROR(R9/X9-1),"         /0",(R9/X9-1))</f>
        <v>-0.05436372799531086</v>
      </c>
    </row>
    <row r="10" spans="1:25" s="236" customFormat="1" ht="19.5" customHeight="1">
      <c r="A10" s="243" t="s">
        <v>61</v>
      </c>
      <c r="B10" s="240">
        <f>SUM(B11:B26)</f>
        <v>16090.287999999999</v>
      </c>
      <c r="C10" s="239">
        <f>SUM(C11:C26)</f>
        <v>8066.206000000001</v>
      </c>
      <c r="D10" s="238">
        <f>SUM(D11:D26)</f>
        <v>2801.3660000000004</v>
      </c>
      <c r="E10" s="310">
        <f>SUM(E11:E26)</f>
        <v>1516.591</v>
      </c>
      <c r="F10" s="238">
        <f t="shared" si="0"/>
        <v>28474.451</v>
      </c>
      <c r="G10" s="241">
        <f t="shared" si="1"/>
        <v>0.6311401534519144</v>
      </c>
      <c r="H10" s="240">
        <f>SUM(H11:H26)</f>
        <v>16625.977</v>
      </c>
      <c r="I10" s="239">
        <f>SUM(I11:I26)</f>
        <v>7897.894</v>
      </c>
      <c r="J10" s="238">
        <f>SUM(J11:J26)</f>
        <v>3091.556</v>
      </c>
      <c r="K10" s="310">
        <f>SUM(K11:K26)</f>
        <v>1596.988</v>
      </c>
      <c r="L10" s="238">
        <f t="shared" si="2"/>
        <v>29212.415</v>
      </c>
      <c r="M10" s="404">
        <f>IF(ISERROR(F10/L10-1),"         /0",(F10/L10-1))</f>
        <v>-0.02526199905074611</v>
      </c>
      <c r="N10" s="409">
        <f>SUM(N11:N26)</f>
        <v>52926.501</v>
      </c>
      <c r="O10" s="239">
        <f>SUM(O11:O26)</f>
        <v>21866.012999999995</v>
      </c>
      <c r="P10" s="238">
        <f>SUM(P11:P26)</f>
        <v>9562.581999999999</v>
      </c>
      <c r="Q10" s="310">
        <f>SUM(Q11:Q26)</f>
        <v>3767.736</v>
      </c>
      <c r="R10" s="238">
        <f t="shared" si="3"/>
        <v>88122.832</v>
      </c>
      <c r="S10" s="424">
        <f t="shared" si="4"/>
        <v>0.6519902980864959</v>
      </c>
      <c r="T10" s="240">
        <f>SUM(T11:T26)</f>
        <v>56062.83799999999</v>
      </c>
      <c r="U10" s="239">
        <f>SUM(U11:U26)</f>
        <v>22102.383000000005</v>
      </c>
      <c r="V10" s="238">
        <f>SUM(V11:V26)</f>
        <v>8845.112</v>
      </c>
      <c r="W10" s="310">
        <f>SUM(W11:W26)</f>
        <v>4243.964</v>
      </c>
      <c r="X10" s="238">
        <f t="shared" si="5"/>
        <v>91254.29699999999</v>
      </c>
      <c r="Y10" s="237">
        <f aca="true" t="shared" si="6" ref="Y10:Y17">IF(ISERROR(R10/X10-1),"         /0",IF(R10/X10&gt;5,"  *  ",(R10/X10-1)))</f>
        <v>-0.034315808711999574</v>
      </c>
    </row>
    <row r="11" spans="1:25" ht="19.5" customHeight="1">
      <c r="A11" s="235" t="s">
        <v>177</v>
      </c>
      <c r="B11" s="233">
        <v>5328.576</v>
      </c>
      <c r="C11" s="230">
        <v>3904.316</v>
      </c>
      <c r="D11" s="229">
        <v>0</v>
      </c>
      <c r="E11" s="281">
        <v>0</v>
      </c>
      <c r="F11" s="229">
        <f t="shared" si="0"/>
        <v>9232.892</v>
      </c>
      <c r="G11" s="232">
        <f t="shared" si="1"/>
        <v>0.20464833101382546</v>
      </c>
      <c r="H11" s="233">
        <v>4181.479</v>
      </c>
      <c r="I11" s="230">
        <v>2830.556</v>
      </c>
      <c r="J11" s="229"/>
      <c r="K11" s="281"/>
      <c r="L11" s="229">
        <f t="shared" si="2"/>
        <v>7012.035</v>
      </c>
      <c r="M11" s="405">
        <f>IF(ISERROR(F11/L11-1),"         /0",(F11/L11-1))</f>
        <v>0.31672075224952523</v>
      </c>
      <c r="N11" s="410">
        <v>15832.035</v>
      </c>
      <c r="O11" s="230">
        <v>9929.625999999998</v>
      </c>
      <c r="P11" s="229">
        <v>43.935</v>
      </c>
      <c r="Q11" s="281"/>
      <c r="R11" s="229">
        <f t="shared" si="3"/>
        <v>25805.596</v>
      </c>
      <c r="S11" s="425">
        <f t="shared" si="4"/>
        <v>0.19092666277837833</v>
      </c>
      <c r="T11" s="233">
        <v>13813.163999999999</v>
      </c>
      <c r="U11" s="230">
        <v>8540.107</v>
      </c>
      <c r="V11" s="229"/>
      <c r="W11" s="281"/>
      <c r="X11" s="229">
        <f t="shared" si="5"/>
        <v>22353.271</v>
      </c>
      <c r="Y11" s="228">
        <f t="shared" si="6"/>
        <v>0.15444383956155683</v>
      </c>
    </row>
    <row r="12" spans="1:25" ht="19.5" customHeight="1">
      <c r="A12" s="235" t="s">
        <v>172</v>
      </c>
      <c r="B12" s="233">
        <v>3013.059</v>
      </c>
      <c r="C12" s="230">
        <v>1125.703</v>
      </c>
      <c r="D12" s="229">
        <v>0</v>
      </c>
      <c r="E12" s="281">
        <v>0</v>
      </c>
      <c r="F12" s="229">
        <f t="shared" si="0"/>
        <v>4138.762000000001</v>
      </c>
      <c r="G12" s="232">
        <f t="shared" si="1"/>
        <v>0.09173623343189137</v>
      </c>
      <c r="H12" s="233">
        <v>3095.6189999999997</v>
      </c>
      <c r="I12" s="230">
        <v>887.776</v>
      </c>
      <c r="J12" s="229"/>
      <c r="K12" s="281"/>
      <c r="L12" s="229">
        <f t="shared" si="2"/>
        <v>3983.3949999999995</v>
      </c>
      <c r="M12" s="405">
        <f>IF(ISERROR(F12/L12-1),"         /0",(F12/L12-1))</f>
        <v>0.0390036639600142</v>
      </c>
      <c r="N12" s="410">
        <v>10739.898000000001</v>
      </c>
      <c r="O12" s="230">
        <v>2858.3709999999996</v>
      </c>
      <c r="P12" s="229"/>
      <c r="Q12" s="281"/>
      <c r="R12" s="229">
        <f t="shared" si="3"/>
        <v>13598.269</v>
      </c>
      <c r="S12" s="425">
        <f t="shared" si="4"/>
        <v>0.10060888032706844</v>
      </c>
      <c r="T12" s="233">
        <v>12505.436</v>
      </c>
      <c r="U12" s="230">
        <v>2686.459</v>
      </c>
      <c r="V12" s="229"/>
      <c r="W12" s="281"/>
      <c r="X12" s="229">
        <f t="shared" si="5"/>
        <v>15191.895</v>
      </c>
      <c r="Y12" s="228">
        <f t="shared" si="6"/>
        <v>-0.10489975082107927</v>
      </c>
    </row>
    <row r="13" spans="1:25" ht="19.5" customHeight="1">
      <c r="A13" s="235" t="s">
        <v>201</v>
      </c>
      <c r="B13" s="233">
        <v>2946.654</v>
      </c>
      <c r="C13" s="230">
        <v>941.747</v>
      </c>
      <c r="D13" s="229">
        <v>0</v>
      </c>
      <c r="E13" s="281">
        <v>0</v>
      </c>
      <c r="F13" s="229">
        <f t="shared" si="0"/>
        <v>3888.401</v>
      </c>
      <c r="G13" s="232">
        <f t="shared" si="1"/>
        <v>0.0861869471626539</v>
      </c>
      <c r="H13" s="233">
        <v>3366.238</v>
      </c>
      <c r="I13" s="230">
        <v>1929.242</v>
      </c>
      <c r="J13" s="229"/>
      <c r="K13" s="281"/>
      <c r="L13" s="229">
        <f t="shared" si="2"/>
        <v>5295.48</v>
      </c>
      <c r="M13" s="405">
        <f>IF(ISERROR(F13/L13-1),"         /0",(F13/L13-1))</f>
        <v>-0.26571321202232845</v>
      </c>
      <c r="N13" s="410">
        <v>10906.511</v>
      </c>
      <c r="O13" s="230">
        <v>3298.825</v>
      </c>
      <c r="P13" s="229"/>
      <c r="Q13" s="281"/>
      <c r="R13" s="229">
        <f t="shared" si="3"/>
        <v>14205.336</v>
      </c>
      <c r="S13" s="425">
        <f t="shared" si="4"/>
        <v>0.10510035870225813</v>
      </c>
      <c r="T13" s="233">
        <v>11067.482</v>
      </c>
      <c r="U13" s="230">
        <v>4605.288</v>
      </c>
      <c r="V13" s="229"/>
      <c r="W13" s="281"/>
      <c r="X13" s="229">
        <f t="shared" si="5"/>
        <v>15672.77</v>
      </c>
      <c r="Y13" s="228">
        <f t="shared" si="6"/>
        <v>-0.09362952432786298</v>
      </c>
    </row>
    <row r="14" spans="1:25" ht="19.5" customHeight="1">
      <c r="A14" s="235" t="s">
        <v>202</v>
      </c>
      <c r="B14" s="233">
        <v>1969.8600000000001</v>
      </c>
      <c r="C14" s="230">
        <v>1051.8629999999998</v>
      </c>
      <c r="D14" s="229">
        <v>0</v>
      </c>
      <c r="E14" s="281">
        <v>0</v>
      </c>
      <c r="F14" s="229">
        <f t="shared" si="0"/>
        <v>3021.723</v>
      </c>
      <c r="G14" s="232">
        <f t="shared" si="1"/>
        <v>0.06697690915653402</v>
      </c>
      <c r="H14" s="233">
        <v>1872.918</v>
      </c>
      <c r="I14" s="230">
        <v>924.0540000000001</v>
      </c>
      <c r="J14" s="229"/>
      <c r="K14" s="281"/>
      <c r="L14" s="229">
        <f t="shared" si="2"/>
        <v>2796.9719999999998</v>
      </c>
      <c r="M14" s="405">
        <f>IF(ISERROR(F14/L14-1),"         /0",(F14/L14-1))</f>
        <v>0.08035511260034078</v>
      </c>
      <c r="N14" s="410">
        <v>6352.575000000001</v>
      </c>
      <c r="O14" s="230">
        <v>2844.245</v>
      </c>
      <c r="P14" s="229">
        <v>858.135</v>
      </c>
      <c r="Q14" s="281">
        <v>117.774</v>
      </c>
      <c r="R14" s="229">
        <f t="shared" si="3"/>
        <v>10172.729</v>
      </c>
      <c r="S14" s="425">
        <f t="shared" si="4"/>
        <v>0.07526449686799831</v>
      </c>
      <c r="T14" s="233">
        <v>6740.815999999999</v>
      </c>
      <c r="U14" s="230">
        <v>2758.753</v>
      </c>
      <c r="V14" s="229"/>
      <c r="W14" s="281"/>
      <c r="X14" s="229">
        <f t="shared" si="5"/>
        <v>9499.569</v>
      </c>
      <c r="Y14" s="228">
        <f t="shared" si="6"/>
        <v>0.07086216227283582</v>
      </c>
    </row>
    <row r="15" spans="1:25" ht="19.5" customHeight="1">
      <c r="A15" s="235" t="s">
        <v>203</v>
      </c>
      <c r="B15" s="233">
        <v>0</v>
      </c>
      <c r="C15" s="230">
        <v>0</v>
      </c>
      <c r="D15" s="229">
        <v>1768.181</v>
      </c>
      <c r="E15" s="281">
        <v>552.43</v>
      </c>
      <c r="F15" s="229">
        <f t="shared" si="0"/>
        <v>2320.611</v>
      </c>
      <c r="G15" s="232">
        <f t="shared" si="1"/>
        <v>0.051436664490641125</v>
      </c>
      <c r="H15" s="233"/>
      <c r="I15" s="230"/>
      <c r="J15" s="229">
        <v>1786.451</v>
      </c>
      <c r="K15" s="281">
        <v>804.906</v>
      </c>
      <c r="L15" s="229">
        <f t="shared" si="2"/>
        <v>2591.357</v>
      </c>
      <c r="M15" s="405">
        <f>IF(ISERROR(F15/L15-1),"         /0",(F15/L15-1))</f>
        <v>-0.10448039386313812</v>
      </c>
      <c r="N15" s="410"/>
      <c r="O15" s="230"/>
      <c r="P15" s="229">
        <v>5609.248</v>
      </c>
      <c r="Q15" s="281">
        <v>1392.7150000000001</v>
      </c>
      <c r="R15" s="229">
        <f t="shared" si="3"/>
        <v>7001.963</v>
      </c>
      <c r="S15" s="425">
        <f t="shared" si="4"/>
        <v>0.05180509795192028</v>
      </c>
      <c r="T15" s="233"/>
      <c r="U15" s="230"/>
      <c r="V15" s="229">
        <v>4342.384</v>
      </c>
      <c r="W15" s="281">
        <v>1761.017</v>
      </c>
      <c r="X15" s="229">
        <f t="shared" si="5"/>
        <v>6103.401</v>
      </c>
      <c r="Y15" s="228">
        <f t="shared" si="6"/>
        <v>0.14722316295455595</v>
      </c>
    </row>
    <row r="16" spans="1:25" ht="19.5" customHeight="1">
      <c r="A16" s="235" t="s">
        <v>204</v>
      </c>
      <c r="B16" s="233">
        <v>0</v>
      </c>
      <c r="C16" s="230">
        <v>0</v>
      </c>
      <c r="D16" s="229">
        <v>1033.035</v>
      </c>
      <c r="E16" s="281">
        <v>964.011</v>
      </c>
      <c r="F16" s="229">
        <f t="shared" si="0"/>
        <v>1997.046</v>
      </c>
      <c r="G16" s="232">
        <f t="shared" si="1"/>
        <v>0.04426480141410038</v>
      </c>
      <c r="H16" s="233"/>
      <c r="I16" s="230"/>
      <c r="J16" s="229">
        <v>1131</v>
      </c>
      <c r="K16" s="281">
        <v>792</v>
      </c>
      <c r="L16" s="229">
        <f t="shared" si="2"/>
        <v>1923</v>
      </c>
      <c r="M16" s="405">
        <f>IF(ISERROR(F16/L16-1),"         /0",(F16/L16-1))</f>
        <v>0.03850546021840873</v>
      </c>
      <c r="N16" s="410"/>
      <c r="O16" s="230"/>
      <c r="P16" s="229">
        <v>3050.9539999999997</v>
      </c>
      <c r="Q16" s="281">
        <v>2257.0969999999998</v>
      </c>
      <c r="R16" s="229">
        <f t="shared" si="3"/>
        <v>5308.0509999999995</v>
      </c>
      <c r="S16" s="425">
        <f t="shared" si="4"/>
        <v>0.0392724300298057</v>
      </c>
      <c r="T16" s="233"/>
      <c r="U16" s="230"/>
      <c r="V16" s="229">
        <v>3900</v>
      </c>
      <c r="W16" s="281">
        <v>2282.057</v>
      </c>
      <c r="X16" s="229">
        <f t="shared" si="5"/>
        <v>6182.057</v>
      </c>
      <c r="Y16" s="228">
        <f t="shared" si="6"/>
        <v>-0.1413778617699578</v>
      </c>
    </row>
    <row r="17" spans="1:25" ht="19.5" customHeight="1">
      <c r="A17" s="235" t="s">
        <v>157</v>
      </c>
      <c r="B17" s="233">
        <v>649.725</v>
      </c>
      <c r="C17" s="230">
        <v>495.6479999999999</v>
      </c>
      <c r="D17" s="229">
        <v>0</v>
      </c>
      <c r="E17" s="281">
        <v>0</v>
      </c>
      <c r="F17" s="229">
        <f t="shared" si="0"/>
        <v>1145.373</v>
      </c>
      <c r="G17" s="232">
        <f t="shared" si="1"/>
        <v>0.02538735131292539</v>
      </c>
      <c r="H17" s="233">
        <v>478.941</v>
      </c>
      <c r="I17" s="230">
        <v>218.85800000000003</v>
      </c>
      <c r="J17" s="229">
        <v>0</v>
      </c>
      <c r="K17" s="281">
        <v>0</v>
      </c>
      <c r="L17" s="229">
        <f t="shared" si="2"/>
        <v>697.799</v>
      </c>
      <c r="M17" s="405">
        <f>IF(ISERROR(F17/L17-1),"         /0",(F17/L17-1))</f>
        <v>0.641408199209228</v>
      </c>
      <c r="N17" s="410">
        <v>1836.2790000000002</v>
      </c>
      <c r="O17" s="230">
        <v>1152.4959999999996</v>
      </c>
      <c r="P17" s="229">
        <v>0</v>
      </c>
      <c r="Q17" s="281">
        <v>0</v>
      </c>
      <c r="R17" s="229">
        <f t="shared" si="3"/>
        <v>2988.7749999999996</v>
      </c>
      <c r="S17" s="425">
        <f t="shared" si="4"/>
        <v>0.022112910569686034</v>
      </c>
      <c r="T17" s="233">
        <v>1502.2500000000002</v>
      </c>
      <c r="U17" s="230">
        <v>680.666</v>
      </c>
      <c r="V17" s="229">
        <v>0</v>
      </c>
      <c r="W17" s="281">
        <v>0</v>
      </c>
      <c r="X17" s="229">
        <f t="shared" si="5"/>
        <v>2182.916</v>
      </c>
      <c r="Y17" s="228">
        <f t="shared" si="6"/>
        <v>0.36916628949533536</v>
      </c>
    </row>
    <row r="18" spans="1:25" ht="19.5" customHeight="1">
      <c r="A18" s="235" t="s">
        <v>208</v>
      </c>
      <c r="B18" s="233">
        <v>731.854</v>
      </c>
      <c r="C18" s="230">
        <v>116.744</v>
      </c>
      <c r="D18" s="229">
        <v>0</v>
      </c>
      <c r="E18" s="281">
        <v>0</v>
      </c>
      <c r="F18" s="229">
        <f aca="true" t="shared" si="7" ref="F18:F25">SUM(B18:E18)</f>
        <v>848.5980000000001</v>
      </c>
      <c r="G18" s="232">
        <f aca="true" t="shared" si="8" ref="G18:G25">F18/$F$9</f>
        <v>0.018809292299928372</v>
      </c>
      <c r="H18" s="233">
        <v>1557.461</v>
      </c>
      <c r="I18" s="230">
        <v>155.159</v>
      </c>
      <c r="J18" s="229"/>
      <c r="K18" s="281"/>
      <c r="L18" s="229">
        <f aca="true" t="shared" si="9" ref="L18:L25">SUM(H18:K18)</f>
        <v>1712.62</v>
      </c>
      <c r="M18" s="405">
        <f aca="true" t="shared" si="10" ref="M18:M25">IF(ISERROR(F18/L18-1),"         /0",(F18/L18-1))</f>
        <v>-0.5045030421225958</v>
      </c>
      <c r="N18" s="410">
        <v>2991.937</v>
      </c>
      <c r="O18" s="230">
        <v>601.3370000000001</v>
      </c>
      <c r="P18" s="229"/>
      <c r="Q18" s="281"/>
      <c r="R18" s="229">
        <f aca="true" t="shared" si="11" ref="R18:R25">SUM(N18:Q18)</f>
        <v>3593.274</v>
      </c>
      <c r="S18" s="425">
        <f aca="true" t="shared" si="12" ref="S18:S25">R18/$R$9</f>
        <v>0.026585389202726205</v>
      </c>
      <c r="T18" s="233">
        <v>4301.693</v>
      </c>
      <c r="U18" s="230">
        <v>375.201</v>
      </c>
      <c r="V18" s="229"/>
      <c r="W18" s="281"/>
      <c r="X18" s="229">
        <f aca="true" t="shared" si="13" ref="X18:X25">SUM(T18:W18)</f>
        <v>4676.894</v>
      </c>
      <c r="Y18" s="228">
        <f aca="true" t="shared" si="14" ref="Y18:Y25">IF(ISERROR(R18/X18-1),"         /0",IF(R18/X18&gt;5,"  *  ",(R18/X18-1)))</f>
        <v>-0.23169650627104232</v>
      </c>
    </row>
    <row r="19" spans="1:25" ht="19.5" customHeight="1">
      <c r="A19" s="235" t="s">
        <v>207</v>
      </c>
      <c r="B19" s="233">
        <v>597.3489999999999</v>
      </c>
      <c r="C19" s="230">
        <v>0</v>
      </c>
      <c r="D19" s="229">
        <v>0</v>
      </c>
      <c r="E19" s="281">
        <v>0</v>
      </c>
      <c r="F19" s="229">
        <f t="shared" si="7"/>
        <v>597.3489999999999</v>
      </c>
      <c r="G19" s="232">
        <f t="shared" si="8"/>
        <v>0.013240323387599206</v>
      </c>
      <c r="H19" s="233">
        <v>1050.08</v>
      </c>
      <c r="I19" s="230"/>
      <c r="J19" s="229"/>
      <c r="K19" s="281"/>
      <c r="L19" s="229">
        <f t="shared" si="9"/>
        <v>1050.08</v>
      </c>
      <c r="M19" s="405">
        <f t="shared" si="10"/>
        <v>-0.4311395322261161</v>
      </c>
      <c r="N19" s="410">
        <v>2110.6839999999997</v>
      </c>
      <c r="O19" s="230"/>
      <c r="P19" s="229"/>
      <c r="Q19" s="281"/>
      <c r="R19" s="229">
        <f t="shared" si="11"/>
        <v>2110.6839999999997</v>
      </c>
      <c r="S19" s="425">
        <f t="shared" si="12"/>
        <v>0.015616219532372693</v>
      </c>
      <c r="T19" s="233">
        <v>3253.655</v>
      </c>
      <c r="U19" s="230"/>
      <c r="V19" s="229"/>
      <c r="W19" s="281"/>
      <c r="X19" s="229">
        <f t="shared" si="13"/>
        <v>3253.655</v>
      </c>
      <c r="Y19" s="228">
        <f t="shared" si="14"/>
        <v>-0.35128832036586555</v>
      </c>
    </row>
    <row r="20" spans="1:25" ht="19.5" customHeight="1">
      <c r="A20" s="235" t="s">
        <v>211</v>
      </c>
      <c r="B20" s="233">
        <v>366.755</v>
      </c>
      <c r="C20" s="230">
        <v>181.341</v>
      </c>
      <c r="D20" s="229">
        <v>0</v>
      </c>
      <c r="E20" s="281">
        <v>0</v>
      </c>
      <c r="F20" s="229">
        <f>SUM(B20:E20)</f>
        <v>548.096</v>
      </c>
      <c r="G20" s="232">
        <f>F20/$F$9</f>
        <v>0.012148623815306589</v>
      </c>
      <c r="H20" s="233">
        <v>448.831</v>
      </c>
      <c r="I20" s="230">
        <v>110.3</v>
      </c>
      <c r="J20" s="229"/>
      <c r="K20" s="281"/>
      <c r="L20" s="229">
        <f>SUM(H20:K20)</f>
        <v>559.131</v>
      </c>
      <c r="M20" s="405">
        <f>IF(ISERROR(F20/L20-1),"         /0",(F20/L20-1))</f>
        <v>-0.01973598315958147</v>
      </c>
      <c r="N20" s="410">
        <v>911.977</v>
      </c>
      <c r="O20" s="230">
        <v>463.39300000000003</v>
      </c>
      <c r="P20" s="229"/>
      <c r="Q20" s="281"/>
      <c r="R20" s="229">
        <f>SUM(N20:Q20)</f>
        <v>1375.37</v>
      </c>
      <c r="S20" s="425">
        <f>R20/$R$9</f>
        <v>0.010175886043689833</v>
      </c>
      <c r="T20" s="233">
        <v>1122.632</v>
      </c>
      <c r="U20" s="230">
        <v>338.728</v>
      </c>
      <c r="V20" s="229"/>
      <c r="W20" s="281"/>
      <c r="X20" s="229">
        <f>SUM(T20:W20)</f>
        <v>1461.3600000000001</v>
      </c>
      <c r="Y20" s="228">
        <f>IF(ISERROR(R20/X20-1),"         /0",IF(R20/X20&gt;5,"  *  ",(R20/X20-1)))</f>
        <v>-0.05884244813050876</v>
      </c>
    </row>
    <row r="21" spans="1:25" ht="19.5" customHeight="1">
      <c r="A21" s="235" t="s">
        <v>180</v>
      </c>
      <c r="B21" s="233">
        <v>158.58099999999996</v>
      </c>
      <c r="C21" s="230">
        <v>134.485</v>
      </c>
      <c r="D21" s="229">
        <v>0</v>
      </c>
      <c r="E21" s="281">
        <v>0</v>
      </c>
      <c r="F21" s="229">
        <f t="shared" si="7"/>
        <v>293.066</v>
      </c>
      <c r="G21" s="232">
        <f t="shared" si="8"/>
        <v>0.0064958485138673526</v>
      </c>
      <c r="H21" s="233">
        <v>167.71699999999998</v>
      </c>
      <c r="I21" s="230">
        <v>155.56999999999996</v>
      </c>
      <c r="J21" s="229"/>
      <c r="K21" s="281"/>
      <c r="L21" s="229">
        <f t="shared" si="9"/>
        <v>323.2869999999999</v>
      </c>
      <c r="M21" s="405">
        <f t="shared" si="10"/>
        <v>-0.09348040595508</v>
      </c>
      <c r="N21" s="410">
        <v>427.741</v>
      </c>
      <c r="O21" s="230">
        <v>374.50200000000007</v>
      </c>
      <c r="P21" s="229"/>
      <c r="Q21" s="281"/>
      <c r="R21" s="229">
        <f t="shared" si="11"/>
        <v>802.243</v>
      </c>
      <c r="S21" s="425">
        <f t="shared" si="12"/>
        <v>0.005935517967781662</v>
      </c>
      <c r="T21" s="233">
        <v>410.1059999999998</v>
      </c>
      <c r="U21" s="230">
        <v>413.822</v>
      </c>
      <c r="V21" s="229"/>
      <c r="W21" s="281"/>
      <c r="X21" s="229">
        <f t="shared" si="13"/>
        <v>823.9279999999999</v>
      </c>
      <c r="Y21" s="228">
        <f t="shared" si="14"/>
        <v>-0.026319047295394582</v>
      </c>
    </row>
    <row r="22" spans="1:25" ht="19.5" customHeight="1">
      <c r="A22" s="235" t="s">
        <v>196</v>
      </c>
      <c r="B22" s="233">
        <v>77.201</v>
      </c>
      <c r="C22" s="230">
        <v>99.898</v>
      </c>
      <c r="D22" s="229">
        <v>0</v>
      </c>
      <c r="E22" s="281">
        <v>0</v>
      </c>
      <c r="F22" s="229">
        <f t="shared" si="7"/>
        <v>177.099</v>
      </c>
      <c r="G22" s="232">
        <f t="shared" si="8"/>
        <v>0.003925423883894393</v>
      </c>
      <c r="H22" s="233">
        <v>88.835</v>
      </c>
      <c r="I22" s="230">
        <v>129.93</v>
      </c>
      <c r="J22" s="229"/>
      <c r="K22" s="281"/>
      <c r="L22" s="229">
        <f t="shared" si="9"/>
        <v>218.765</v>
      </c>
      <c r="M22" s="405">
        <f t="shared" si="10"/>
        <v>-0.19046008273718373</v>
      </c>
      <c r="N22" s="410">
        <v>235.868</v>
      </c>
      <c r="O22" s="230">
        <v>298.36</v>
      </c>
      <c r="P22" s="229"/>
      <c r="Q22" s="281"/>
      <c r="R22" s="229">
        <f t="shared" si="11"/>
        <v>534.2280000000001</v>
      </c>
      <c r="S22" s="425">
        <f t="shared" si="12"/>
        <v>0.00395256785399444</v>
      </c>
      <c r="T22" s="233">
        <v>221.47699999999998</v>
      </c>
      <c r="U22" s="230">
        <v>380.253</v>
      </c>
      <c r="V22" s="229"/>
      <c r="W22" s="281"/>
      <c r="X22" s="229">
        <f t="shared" si="13"/>
        <v>601.73</v>
      </c>
      <c r="Y22" s="228">
        <f t="shared" si="14"/>
        <v>-0.11217988134213008</v>
      </c>
    </row>
    <row r="23" spans="1:25" ht="19.5" customHeight="1">
      <c r="A23" s="235" t="s">
        <v>191</v>
      </c>
      <c r="B23" s="233">
        <v>84.554</v>
      </c>
      <c r="C23" s="230">
        <v>0</v>
      </c>
      <c r="D23" s="229">
        <v>0</v>
      </c>
      <c r="E23" s="281">
        <v>0</v>
      </c>
      <c r="F23" s="229">
        <f>SUM(B23:E23)</f>
        <v>84.554</v>
      </c>
      <c r="G23" s="232">
        <f t="shared" si="8"/>
        <v>0.0018741511306038237</v>
      </c>
      <c r="H23" s="233">
        <v>0</v>
      </c>
      <c r="I23" s="230">
        <v>0</v>
      </c>
      <c r="J23" s="229"/>
      <c r="K23" s="281"/>
      <c r="L23" s="229">
        <f>SUM(H23:K23)</f>
        <v>0</v>
      </c>
      <c r="M23" s="405" t="str">
        <f>IF(ISERROR(F23/L23-1),"         /0",(F23/L23-1))</f>
        <v>         /0</v>
      </c>
      <c r="N23" s="410">
        <v>84.554</v>
      </c>
      <c r="O23" s="230">
        <v>0</v>
      </c>
      <c r="P23" s="229"/>
      <c r="Q23" s="281"/>
      <c r="R23" s="229">
        <f>SUM(N23:Q23)</f>
        <v>84.554</v>
      </c>
      <c r="S23" s="425">
        <f t="shared" si="12"/>
        <v>0.0006255857467722505</v>
      </c>
      <c r="T23" s="233">
        <v>0</v>
      </c>
      <c r="U23" s="230">
        <v>0</v>
      </c>
      <c r="V23" s="229"/>
      <c r="W23" s="281"/>
      <c r="X23" s="229">
        <f>SUM(T23:W23)</f>
        <v>0</v>
      </c>
      <c r="Y23" s="228" t="str">
        <f>IF(ISERROR(R23/X23-1),"         /0",IF(R23/X23&gt;5,"  *  ",(R23/X23-1)))</f>
        <v>         /0</v>
      </c>
    </row>
    <row r="24" spans="1:25" ht="19.5" customHeight="1">
      <c r="A24" s="235" t="s">
        <v>192</v>
      </c>
      <c r="B24" s="233">
        <v>55.797</v>
      </c>
      <c r="C24" s="230">
        <v>1.602</v>
      </c>
      <c r="D24" s="229">
        <v>0</v>
      </c>
      <c r="E24" s="281">
        <v>0</v>
      </c>
      <c r="F24" s="229">
        <f t="shared" si="7"/>
        <v>57.398999999999994</v>
      </c>
      <c r="G24" s="232">
        <f t="shared" si="8"/>
        <v>0.0012722567914649674</v>
      </c>
      <c r="H24" s="233">
        <v>69.902</v>
      </c>
      <c r="I24" s="230">
        <v>4.622</v>
      </c>
      <c r="J24" s="229"/>
      <c r="K24" s="281"/>
      <c r="L24" s="229">
        <f t="shared" si="9"/>
        <v>74.524</v>
      </c>
      <c r="M24" s="405">
        <f t="shared" si="10"/>
        <v>-0.22979174494122712</v>
      </c>
      <c r="N24" s="410">
        <v>102.78900000000002</v>
      </c>
      <c r="O24" s="230">
        <v>1.742</v>
      </c>
      <c r="P24" s="229"/>
      <c r="Q24" s="281"/>
      <c r="R24" s="229">
        <f t="shared" si="11"/>
        <v>104.53100000000002</v>
      </c>
      <c r="S24" s="425">
        <f t="shared" si="12"/>
        <v>0.0007733886474424644</v>
      </c>
      <c r="T24" s="233">
        <v>184.691</v>
      </c>
      <c r="U24" s="230">
        <v>10.500999999999998</v>
      </c>
      <c r="V24" s="229"/>
      <c r="W24" s="281"/>
      <c r="X24" s="229">
        <f t="shared" si="13"/>
        <v>195.192</v>
      </c>
      <c r="Y24" s="228">
        <f t="shared" si="14"/>
        <v>-0.4644708799540964</v>
      </c>
    </row>
    <row r="25" spans="1:25" ht="19.5" customHeight="1">
      <c r="A25" s="235" t="s">
        <v>206</v>
      </c>
      <c r="B25" s="233">
        <v>52.639</v>
      </c>
      <c r="C25" s="230">
        <v>0</v>
      </c>
      <c r="D25" s="229">
        <v>0</v>
      </c>
      <c r="E25" s="281">
        <v>0</v>
      </c>
      <c r="F25" s="229">
        <f t="shared" si="7"/>
        <v>52.639</v>
      </c>
      <c r="G25" s="232">
        <f t="shared" si="8"/>
        <v>0.0011667507316490606</v>
      </c>
      <c r="H25" s="233">
        <v>89.632</v>
      </c>
      <c r="I25" s="230">
        <v>526.379</v>
      </c>
      <c r="J25" s="229"/>
      <c r="K25" s="281"/>
      <c r="L25" s="229">
        <f t="shared" si="9"/>
        <v>616.011</v>
      </c>
      <c r="M25" s="405">
        <f t="shared" si="10"/>
        <v>-0.9145486038398665</v>
      </c>
      <c r="N25" s="410">
        <v>163.74200000000002</v>
      </c>
      <c r="O25" s="230"/>
      <c r="P25" s="229"/>
      <c r="Q25" s="281"/>
      <c r="R25" s="229">
        <f t="shared" si="11"/>
        <v>163.74200000000002</v>
      </c>
      <c r="S25" s="425">
        <f t="shared" si="12"/>
        <v>0.0012114703189438922</v>
      </c>
      <c r="T25" s="233">
        <v>270.333</v>
      </c>
      <c r="U25" s="230">
        <v>1232.598</v>
      </c>
      <c r="V25" s="229"/>
      <c r="W25" s="281"/>
      <c r="X25" s="229">
        <f t="shared" si="13"/>
        <v>1502.931</v>
      </c>
      <c r="Y25" s="228">
        <f t="shared" si="14"/>
        <v>-0.8910515519341873</v>
      </c>
    </row>
    <row r="26" spans="1:25" ht="19.5" customHeight="1" thickBot="1">
      <c r="A26" s="235" t="s">
        <v>168</v>
      </c>
      <c r="B26" s="233">
        <v>57.684000000000005</v>
      </c>
      <c r="C26" s="230">
        <v>12.859</v>
      </c>
      <c r="D26" s="229">
        <v>0.15</v>
      </c>
      <c r="E26" s="281">
        <v>0.15</v>
      </c>
      <c r="F26" s="229">
        <f>SUM(B26:E26)</f>
        <v>70.84300000000002</v>
      </c>
      <c r="G26" s="232">
        <f>F26/$F$9</f>
        <v>0.0015702449150290549</v>
      </c>
      <c r="H26" s="233">
        <v>158.32399999999998</v>
      </c>
      <c r="I26" s="230">
        <v>25.448</v>
      </c>
      <c r="J26" s="229">
        <v>174.105</v>
      </c>
      <c r="K26" s="281">
        <v>0.08199999999999999</v>
      </c>
      <c r="L26" s="229">
        <f>SUM(H26:K26)</f>
        <v>357.95899999999995</v>
      </c>
      <c r="M26" s="405">
        <f>IF(ISERROR(F26/L26-1),"         /0",(F26/L26-1))</f>
        <v>-0.802091859682254</v>
      </c>
      <c r="N26" s="410">
        <v>229.91100000000003</v>
      </c>
      <c r="O26" s="230">
        <v>43.116</v>
      </c>
      <c r="P26" s="229">
        <v>0.31</v>
      </c>
      <c r="Q26" s="281">
        <v>0.15</v>
      </c>
      <c r="R26" s="229">
        <f>SUM(N26:Q26)</f>
        <v>273.487</v>
      </c>
      <c r="S26" s="425">
        <f>R26/$R$9</f>
        <v>0.0020234355456572426</v>
      </c>
      <c r="T26" s="233">
        <v>669.1030000000001</v>
      </c>
      <c r="U26" s="230">
        <v>80.007</v>
      </c>
      <c r="V26" s="229">
        <v>602.728</v>
      </c>
      <c r="W26" s="281">
        <v>200.89</v>
      </c>
      <c r="X26" s="229">
        <f>SUM(T26:W26)</f>
        <v>1552.728</v>
      </c>
      <c r="Y26" s="228">
        <f>IF(ISERROR(R26/X26-1),"         /0",IF(R26/X26&gt;5,"  *  ",(R26/X26-1)))</f>
        <v>-0.8238667686806704</v>
      </c>
    </row>
    <row r="27" spans="1:25" s="236" customFormat="1" ht="19.5" customHeight="1">
      <c r="A27" s="243" t="s">
        <v>60</v>
      </c>
      <c r="B27" s="240">
        <f>SUM(B28:B43)</f>
        <v>3741.3140000000003</v>
      </c>
      <c r="C27" s="239">
        <f>SUM(C28:C43)</f>
        <v>3993.8119999999994</v>
      </c>
      <c r="D27" s="238">
        <f>SUM(D28:D43)</f>
        <v>164.86</v>
      </c>
      <c r="E27" s="310">
        <f>SUM(E28:E43)</f>
        <v>403.55100000000004</v>
      </c>
      <c r="F27" s="238">
        <f>SUM(B27:E27)</f>
        <v>8303.537</v>
      </c>
      <c r="G27" s="241">
        <f>F27/$F$9</f>
        <v>0.1840490486146212</v>
      </c>
      <c r="H27" s="240">
        <f>SUM(H28:H43)</f>
        <v>3505.522</v>
      </c>
      <c r="I27" s="239">
        <f>SUM(I28:I43)</f>
        <v>4393.895</v>
      </c>
      <c r="J27" s="238">
        <f>SUM(J28:J43)</f>
        <v>96.993</v>
      </c>
      <c r="K27" s="310">
        <f>SUM(K28:K43)</f>
        <v>375.743</v>
      </c>
      <c r="L27" s="238">
        <f>SUM(H27:K27)</f>
        <v>8372.153</v>
      </c>
      <c r="M27" s="404">
        <f>IF(ISERROR(F27/L27-1),"         /0",(F27/L27-1))</f>
        <v>-0.00819574128662004</v>
      </c>
      <c r="N27" s="409">
        <f>SUM(N28:N43)</f>
        <v>10025.722999999998</v>
      </c>
      <c r="O27" s="239">
        <f>SUM(O28:O43)</f>
        <v>10466.027999999997</v>
      </c>
      <c r="P27" s="238">
        <f>SUM(P28:P43)</f>
        <v>326.767</v>
      </c>
      <c r="Q27" s="310">
        <f>SUM(Q28:Q43)</f>
        <v>1210.418</v>
      </c>
      <c r="R27" s="238">
        <f>SUM(N27:Q27)</f>
        <v>22028.935999999998</v>
      </c>
      <c r="S27" s="424">
        <f>R27/$R$9</f>
        <v>0.1629844641076485</v>
      </c>
      <c r="T27" s="240">
        <f>SUM(T28:T43)</f>
        <v>9908.004000000003</v>
      </c>
      <c r="U27" s="239">
        <f>SUM(U28:U43)</f>
        <v>13591.029</v>
      </c>
      <c r="V27" s="238">
        <f>SUM(V28:V43)</f>
        <v>256.14099999999996</v>
      </c>
      <c r="W27" s="310">
        <f>SUM(W28:W43)</f>
        <v>1414.442</v>
      </c>
      <c r="X27" s="238">
        <f>SUM(T27:W27)</f>
        <v>25169.616</v>
      </c>
      <c r="Y27" s="237">
        <f>IF(ISERROR(R27/X27-1),"         /0",IF(R27/X27&gt;5,"  *  ",(R27/X27-1)))</f>
        <v>-0.12478060849239825</v>
      </c>
    </row>
    <row r="28" spans="1:25" ht="19.5" customHeight="1">
      <c r="A28" s="250" t="s">
        <v>177</v>
      </c>
      <c r="B28" s="247">
        <v>1491.3380000000002</v>
      </c>
      <c r="C28" s="245">
        <v>1442.5079999999998</v>
      </c>
      <c r="D28" s="246">
        <v>0</v>
      </c>
      <c r="E28" s="293">
        <v>0</v>
      </c>
      <c r="F28" s="246">
        <f>SUM(B28:E28)</f>
        <v>2933.846</v>
      </c>
      <c r="G28" s="248">
        <f>F28/$F$9</f>
        <v>0.06502910327030662</v>
      </c>
      <c r="H28" s="247">
        <v>1088.5629999999999</v>
      </c>
      <c r="I28" s="245">
        <v>1203.8400000000001</v>
      </c>
      <c r="J28" s="246"/>
      <c r="K28" s="245"/>
      <c r="L28" s="246">
        <f>SUM(H28:K28)</f>
        <v>2292.4030000000002</v>
      </c>
      <c r="M28" s="406">
        <f>IF(ISERROR(F28/L28-1),"         /0",(F28/L28-1))</f>
        <v>0.27981249370202343</v>
      </c>
      <c r="N28" s="411">
        <v>3937.596</v>
      </c>
      <c r="O28" s="245">
        <v>3666.1279999999997</v>
      </c>
      <c r="P28" s="246"/>
      <c r="Q28" s="245"/>
      <c r="R28" s="246">
        <f>SUM(N28:Q28)</f>
        <v>7603.724</v>
      </c>
      <c r="S28" s="426">
        <f>R28/$R$9</f>
        <v>0.05625731907171847</v>
      </c>
      <c r="T28" s="247">
        <v>2692.0520000000006</v>
      </c>
      <c r="U28" s="245">
        <v>3186.1129999999994</v>
      </c>
      <c r="V28" s="246"/>
      <c r="W28" s="293"/>
      <c r="X28" s="246">
        <f>SUM(T28:W28)</f>
        <v>5878.165</v>
      </c>
      <c r="Y28" s="244">
        <f>IF(ISERROR(R28/X28-1),"         /0",IF(R28/X28&gt;5,"  *  ",(R28/X28-1)))</f>
        <v>0.2935540257886602</v>
      </c>
    </row>
    <row r="29" spans="1:25" ht="19.5" customHeight="1">
      <c r="A29" s="250" t="s">
        <v>157</v>
      </c>
      <c r="B29" s="247">
        <v>816.741</v>
      </c>
      <c r="C29" s="245">
        <v>853.102</v>
      </c>
      <c r="D29" s="246">
        <v>0</v>
      </c>
      <c r="E29" s="293">
        <v>0</v>
      </c>
      <c r="F29" s="246">
        <f>SUM(B29:E29)</f>
        <v>1669.8429999999998</v>
      </c>
      <c r="G29" s="248">
        <f>F29/$F$9</f>
        <v>0.03701230156327176</v>
      </c>
      <c r="H29" s="247">
        <v>1140.4840000000002</v>
      </c>
      <c r="I29" s="245">
        <v>759.546</v>
      </c>
      <c r="J29" s="246">
        <v>0</v>
      </c>
      <c r="K29" s="245">
        <v>0</v>
      </c>
      <c r="L29" s="246">
        <f>SUM(H29:K29)</f>
        <v>1900.0300000000002</v>
      </c>
      <c r="M29" s="406">
        <f>IF(ISERROR(F29/L29-1),"         /0",(F29/L29-1))</f>
        <v>-0.12114913975042518</v>
      </c>
      <c r="N29" s="411">
        <v>2673.7059999999997</v>
      </c>
      <c r="O29" s="245">
        <v>2749.7000000000003</v>
      </c>
      <c r="P29" s="246">
        <v>0</v>
      </c>
      <c r="Q29" s="245">
        <v>0</v>
      </c>
      <c r="R29" s="246">
        <f>SUM(N29:Q29)</f>
        <v>5423.406</v>
      </c>
      <c r="S29" s="426">
        <f>R29/$R$9</f>
        <v>0.04012590170257</v>
      </c>
      <c r="T29" s="247">
        <v>3552.1779999999994</v>
      </c>
      <c r="U29" s="245">
        <v>2384.0270000000005</v>
      </c>
      <c r="V29" s="246">
        <v>0</v>
      </c>
      <c r="W29" s="245">
        <v>0</v>
      </c>
      <c r="X29" s="246">
        <f>SUM(T29:W29)</f>
        <v>5936.205</v>
      </c>
      <c r="Y29" s="244">
        <f>IF(ISERROR(R29/X29-1),"         /0",IF(R29/X29&gt;5,"  *  ",(R29/X29-1)))</f>
        <v>-0.08638498838904651</v>
      </c>
    </row>
    <row r="30" spans="1:25" ht="19.5" customHeight="1">
      <c r="A30" s="250" t="s">
        <v>205</v>
      </c>
      <c r="B30" s="247">
        <v>304.99399999999997</v>
      </c>
      <c r="C30" s="245">
        <v>228.91199999999998</v>
      </c>
      <c r="D30" s="246">
        <v>0</v>
      </c>
      <c r="E30" s="293">
        <v>0</v>
      </c>
      <c r="F30" s="246">
        <f>SUM(B30:E30)</f>
        <v>533.906</v>
      </c>
      <c r="G30" s="248">
        <f>F30/$F$9</f>
        <v>0.011834100498334377</v>
      </c>
      <c r="H30" s="247">
        <v>268.684</v>
      </c>
      <c r="I30" s="245">
        <v>140.115</v>
      </c>
      <c r="J30" s="246"/>
      <c r="K30" s="245"/>
      <c r="L30" s="246">
        <f>SUM(H30:K30)</f>
        <v>408.79900000000004</v>
      </c>
      <c r="M30" s="406">
        <f>IF(ISERROR(F30/L30-1),"         /0",(F30/L30-1))</f>
        <v>0.30603548443122386</v>
      </c>
      <c r="N30" s="411">
        <v>909.25</v>
      </c>
      <c r="O30" s="245">
        <v>630.5339999999999</v>
      </c>
      <c r="P30" s="246"/>
      <c r="Q30" s="245"/>
      <c r="R30" s="246">
        <f>SUM(N30:Q30)</f>
        <v>1539.7839999999999</v>
      </c>
      <c r="S30" s="426">
        <f>R30/$R$9</f>
        <v>0.011392328257775657</v>
      </c>
      <c r="T30" s="247">
        <v>744.1089999999999</v>
      </c>
      <c r="U30" s="245">
        <v>391.802</v>
      </c>
      <c r="V30" s="246"/>
      <c r="W30" s="245"/>
      <c r="X30" s="246">
        <f>SUM(T30:W30)</f>
        <v>1135.911</v>
      </c>
      <c r="Y30" s="244">
        <f>IF(ISERROR(R30/X30-1),"         /0",IF(R30/X30&gt;5,"  *  ",(R30/X30-1)))</f>
        <v>0.3555498626212792</v>
      </c>
    </row>
    <row r="31" spans="1:25" ht="19.5" customHeight="1">
      <c r="A31" s="250" t="s">
        <v>182</v>
      </c>
      <c r="B31" s="247">
        <v>244.725</v>
      </c>
      <c r="C31" s="245">
        <v>257.51</v>
      </c>
      <c r="D31" s="246">
        <v>0</v>
      </c>
      <c r="E31" s="293">
        <v>0</v>
      </c>
      <c r="F31" s="246">
        <f aca="true" t="shared" si="15" ref="F31:F41">SUM(B31:E31)</f>
        <v>502.235</v>
      </c>
      <c r="G31" s="248">
        <f aca="true" t="shared" si="16" ref="G31:G41">F31/$F$9</f>
        <v>0.011132108393202111</v>
      </c>
      <c r="H31" s="247">
        <v>56.708999999999996</v>
      </c>
      <c r="I31" s="245">
        <v>26.27</v>
      </c>
      <c r="J31" s="246"/>
      <c r="K31" s="245"/>
      <c r="L31" s="246">
        <f aca="true" t="shared" si="17" ref="L31:L41">SUM(H31:K31)</f>
        <v>82.979</v>
      </c>
      <c r="M31" s="406">
        <f aca="true" t="shared" si="18" ref="M31:M41">IF(ISERROR(F31/L31-1),"         /0",(F31/L31-1))</f>
        <v>5.052555465840755</v>
      </c>
      <c r="N31" s="411">
        <v>490.36400000000003</v>
      </c>
      <c r="O31" s="245">
        <v>399.82200000000006</v>
      </c>
      <c r="P31" s="246"/>
      <c r="Q31" s="245"/>
      <c r="R31" s="246">
        <f aca="true" t="shared" si="19" ref="R31:R41">SUM(N31:Q31)</f>
        <v>890.1860000000001</v>
      </c>
      <c r="S31" s="426">
        <f aca="true" t="shared" si="20" ref="S31:S41">R31/$R$9</f>
        <v>0.00658617775121464</v>
      </c>
      <c r="T31" s="247">
        <v>171.41700000000003</v>
      </c>
      <c r="U31" s="245">
        <v>70.97</v>
      </c>
      <c r="V31" s="246"/>
      <c r="W31" s="245"/>
      <c r="X31" s="246">
        <f aca="true" t="shared" si="21" ref="X31:X41">SUM(T31:W31)</f>
        <v>242.38700000000003</v>
      </c>
      <c r="Y31" s="244">
        <f aca="true" t="shared" si="22" ref="Y31:Y41">IF(ISERROR(R31/X31-1),"         /0",IF(R31/X31&gt;5,"  *  ",(R31/X31-1)))</f>
        <v>2.6725814503253065</v>
      </c>
    </row>
    <row r="32" spans="1:25" ht="19.5" customHeight="1">
      <c r="A32" s="250" t="s">
        <v>207</v>
      </c>
      <c r="B32" s="247">
        <v>329.115</v>
      </c>
      <c r="C32" s="245">
        <v>117.985</v>
      </c>
      <c r="D32" s="246">
        <v>0</v>
      </c>
      <c r="E32" s="293">
        <v>0</v>
      </c>
      <c r="F32" s="246">
        <f t="shared" si="15"/>
        <v>447.1</v>
      </c>
      <c r="G32" s="248">
        <f t="shared" si="16"/>
        <v>0.00991003347556555</v>
      </c>
      <c r="H32" s="247"/>
      <c r="I32" s="245"/>
      <c r="J32" s="246"/>
      <c r="K32" s="245"/>
      <c r="L32" s="246">
        <f t="shared" si="17"/>
        <v>0</v>
      </c>
      <c r="M32" s="406" t="str">
        <f t="shared" si="18"/>
        <v>         /0</v>
      </c>
      <c r="N32" s="411">
        <v>624.767</v>
      </c>
      <c r="O32" s="245">
        <v>315.50399999999996</v>
      </c>
      <c r="P32" s="246"/>
      <c r="Q32" s="245"/>
      <c r="R32" s="246">
        <f t="shared" si="19"/>
        <v>940.271</v>
      </c>
      <c r="S32" s="426">
        <f t="shared" si="20"/>
        <v>0.006956739311011788</v>
      </c>
      <c r="T32" s="247"/>
      <c r="U32" s="245"/>
      <c r="V32" s="246"/>
      <c r="W32" s="245"/>
      <c r="X32" s="246">
        <f t="shared" si="21"/>
        <v>0</v>
      </c>
      <c r="Y32" s="244" t="str">
        <f t="shared" si="22"/>
        <v>         /0</v>
      </c>
    </row>
    <row r="33" spans="1:25" ht="19.5" customHeight="1">
      <c r="A33" s="250" t="s">
        <v>179</v>
      </c>
      <c r="B33" s="247">
        <v>99.676</v>
      </c>
      <c r="C33" s="245">
        <v>225.80999999999997</v>
      </c>
      <c r="D33" s="246">
        <v>0</v>
      </c>
      <c r="E33" s="293">
        <v>0</v>
      </c>
      <c r="F33" s="246">
        <f t="shared" si="15"/>
        <v>325.486</v>
      </c>
      <c r="G33" s="248">
        <f t="shared" si="16"/>
        <v>0.007214442307823594</v>
      </c>
      <c r="H33" s="247">
        <v>127.743</v>
      </c>
      <c r="I33" s="245">
        <v>238.93099999999998</v>
      </c>
      <c r="J33" s="246"/>
      <c r="K33" s="245"/>
      <c r="L33" s="246">
        <f t="shared" si="17"/>
        <v>366.674</v>
      </c>
      <c r="M33" s="406">
        <f t="shared" si="18"/>
        <v>-0.11232866251765872</v>
      </c>
      <c r="N33" s="411">
        <v>313.782</v>
      </c>
      <c r="O33" s="245">
        <v>716.208</v>
      </c>
      <c r="P33" s="246"/>
      <c r="Q33" s="245"/>
      <c r="R33" s="246">
        <f t="shared" si="19"/>
        <v>1029.99</v>
      </c>
      <c r="S33" s="426">
        <f t="shared" si="20"/>
        <v>0.007620539103034159</v>
      </c>
      <c r="T33" s="247">
        <v>269.26000000000005</v>
      </c>
      <c r="U33" s="245">
        <v>731.6090000000002</v>
      </c>
      <c r="V33" s="246"/>
      <c r="W33" s="245"/>
      <c r="X33" s="246">
        <f t="shared" si="21"/>
        <v>1000.8690000000001</v>
      </c>
      <c r="Y33" s="244">
        <f t="shared" si="22"/>
        <v>0.029095715822949675</v>
      </c>
    </row>
    <row r="34" spans="1:25" ht="19.5" customHeight="1">
      <c r="A34" s="250" t="s">
        <v>172</v>
      </c>
      <c r="B34" s="247">
        <v>89.997</v>
      </c>
      <c r="C34" s="245">
        <v>233.135</v>
      </c>
      <c r="D34" s="246">
        <v>0</v>
      </c>
      <c r="E34" s="293">
        <v>0</v>
      </c>
      <c r="F34" s="246">
        <f>SUM(B34:E34)</f>
        <v>323.132</v>
      </c>
      <c r="G34" s="248">
        <f>F34/$F$9</f>
        <v>0.007162265571519676</v>
      </c>
      <c r="H34" s="247">
        <v>48.091</v>
      </c>
      <c r="I34" s="245">
        <v>490.197</v>
      </c>
      <c r="J34" s="246"/>
      <c r="K34" s="245"/>
      <c r="L34" s="246">
        <f>SUM(H34:K34)</f>
        <v>538.288</v>
      </c>
      <c r="M34" s="406">
        <f>IF(ISERROR(F34/L34-1),"         /0",(F34/L34-1))</f>
        <v>-0.39970424754035017</v>
      </c>
      <c r="N34" s="411">
        <v>114.326</v>
      </c>
      <c r="O34" s="245">
        <v>447.866</v>
      </c>
      <c r="P34" s="246"/>
      <c r="Q34" s="245"/>
      <c r="R34" s="246">
        <f>SUM(N34:Q34)</f>
        <v>562.192</v>
      </c>
      <c r="S34" s="426">
        <f>R34/$R$9</f>
        <v>0.004159463800049496</v>
      </c>
      <c r="T34" s="247">
        <v>64.391</v>
      </c>
      <c r="U34" s="245">
        <v>2685.881</v>
      </c>
      <c r="V34" s="246"/>
      <c r="W34" s="245"/>
      <c r="X34" s="246">
        <f>SUM(T34:W34)</f>
        <v>2750.272</v>
      </c>
      <c r="Y34" s="244">
        <f>IF(ISERROR(R34/X34-1),"         /0",IF(R34/X34&gt;5,"  *  ",(R34/X34-1)))</f>
        <v>-0.7955867637819096</v>
      </c>
    </row>
    <row r="35" spans="1:25" ht="19.5" customHeight="1">
      <c r="A35" s="250" t="s">
        <v>202</v>
      </c>
      <c r="B35" s="247">
        <v>0</v>
      </c>
      <c r="C35" s="245">
        <v>250.506</v>
      </c>
      <c r="D35" s="246">
        <v>0</v>
      </c>
      <c r="E35" s="293">
        <v>0</v>
      </c>
      <c r="F35" s="246">
        <f>SUM(B35:E35)</f>
        <v>250.506</v>
      </c>
      <c r="G35" s="248">
        <f>F35/$F$9</f>
        <v>0.00555250021433689</v>
      </c>
      <c r="H35" s="247"/>
      <c r="I35" s="245">
        <v>265.337</v>
      </c>
      <c r="J35" s="246"/>
      <c r="K35" s="245"/>
      <c r="L35" s="246">
        <f>SUM(H35:K35)</f>
        <v>265.337</v>
      </c>
      <c r="M35" s="406">
        <f>IF(ISERROR(F35/L35-1),"         /0",(F35/L35-1))</f>
        <v>-0.05589495622547924</v>
      </c>
      <c r="N35" s="411"/>
      <c r="O35" s="245">
        <v>633.88</v>
      </c>
      <c r="P35" s="246"/>
      <c r="Q35" s="245"/>
      <c r="R35" s="246">
        <f>SUM(N35:Q35)</f>
        <v>633.88</v>
      </c>
      <c r="S35" s="426">
        <f>R35/$R$9</f>
        <v>0.0046898584710834985</v>
      </c>
      <c r="T35" s="247"/>
      <c r="U35" s="245">
        <v>644.606</v>
      </c>
      <c r="V35" s="246"/>
      <c r="W35" s="245"/>
      <c r="X35" s="246">
        <f>SUM(T35:W35)</f>
        <v>644.606</v>
      </c>
      <c r="Y35" s="244">
        <f>IF(ISERROR(R35/X35-1),"         /0",IF(R35/X35&gt;5,"  *  ",(R35/X35-1)))</f>
        <v>-0.01663962172241651</v>
      </c>
    </row>
    <row r="36" spans="1:25" ht="19.5" customHeight="1">
      <c r="A36" s="250" t="s">
        <v>209</v>
      </c>
      <c r="B36" s="247">
        <v>82.706</v>
      </c>
      <c r="C36" s="245">
        <v>162.965</v>
      </c>
      <c r="D36" s="246">
        <v>0</v>
      </c>
      <c r="E36" s="293">
        <v>0</v>
      </c>
      <c r="F36" s="246">
        <f>SUM(B36:E36)</f>
        <v>245.671</v>
      </c>
      <c r="G36" s="248">
        <f>F36/$F$9</f>
        <v>0.005445331769124724</v>
      </c>
      <c r="H36" s="247"/>
      <c r="I36" s="245">
        <v>23.14</v>
      </c>
      <c r="J36" s="246"/>
      <c r="K36" s="245"/>
      <c r="L36" s="246">
        <f>SUM(H36:K36)</f>
        <v>23.14</v>
      </c>
      <c r="M36" s="406">
        <f>IF(ISERROR(F36/L36-1),"         /0",(F36/L36-1))</f>
        <v>9.616724286949005</v>
      </c>
      <c r="N36" s="411">
        <v>135.739</v>
      </c>
      <c r="O36" s="245">
        <v>279.969</v>
      </c>
      <c r="P36" s="246"/>
      <c r="Q36" s="245"/>
      <c r="R36" s="246">
        <f>SUM(N36:Q36)</f>
        <v>415.70799999999997</v>
      </c>
      <c r="S36" s="426">
        <f>R36/$R$9</f>
        <v>0.003075679442950052</v>
      </c>
      <c r="T36" s="247"/>
      <c r="U36" s="245">
        <v>125.793</v>
      </c>
      <c r="V36" s="246"/>
      <c r="W36" s="245"/>
      <c r="X36" s="246">
        <f>SUM(T36:W36)</f>
        <v>125.793</v>
      </c>
      <c r="Y36" s="244">
        <f>IF(ISERROR(R36/X36-1),"         /0",IF(R36/X36&gt;5,"  *  ",(R36/X36-1)))</f>
        <v>2.304698989609914</v>
      </c>
    </row>
    <row r="37" spans="1:25" ht="19.5" customHeight="1">
      <c r="A37" s="250" t="s">
        <v>203</v>
      </c>
      <c r="B37" s="247">
        <v>0</v>
      </c>
      <c r="C37" s="245">
        <v>0</v>
      </c>
      <c r="D37" s="246">
        <v>14.25</v>
      </c>
      <c r="E37" s="293">
        <v>230.79700000000003</v>
      </c>
      <c r="F37" s="246">
        <f>SUM(B37:E37)</f>
        <v>245.04700000000003</v>
      </c>
      <c r="G37" s="248">
        <f>F37/$F$9</f>
        <v>0.00543150072262785</v>
      </c>
      <c r="H37" s="247"/>
      <c r="I37" s="245"/>
      <c r="J37" s="246">
        <v>32.061</v>
      </c>
      <c r="K37" s="245">
        <v>71.973</v>
      </c>
      <c r="L37" s="246">
        <f>SUM(H37:K37)</f>
        <v>104.03399999999999</v>
      </c>
      <c r="M37" s="406">
        <f>IF(ISERROR(F37/L37-1),"         /0",(F37/L37-1))</f>
        <v>1.3554511025241753</v>
      </c>
      <c r="N37" s="411"/>
      <c r="O37" s="245"/>
      <c r="P37" s="246">
        <v>57.62</v>
      </c>
      <c r="Q37" s="245">
        <v>336.63599999999997</v>
      </c>
      <c r="R37" s="246">
        <f>SUM(N37:Q37)</f>
        <v>394.256</v>
      </c>
      <c r="S37" s="426">
        <f>R37/$R$9</f>
        <v>0.0029169635283894362</v>
      </c>
      <c r="T37" s="247"/>
      <c r="U37" s="245"/>
      <c r="V37" s="246">
        <v>32.061</v>
      </c>
      <c r="W37" s="245">
        <v>231.88500000000002</v>
      </c>
      <c r="X37" s="246">
        <f>SUM(T37:W37)</f>
        <v>263.946</v>
      </c>
      <c r="Y37" s="244">
        <f>IF(ISERROR(R37/X37-1),"         /0",IF(R37/X37&gt;5,"  *  ",(R37/X37-1)))</f>
        <v>0.49369946883074545</v>
      </c>
    </row>
    <row r="38" spans="1:25" ht="19.5" customHeight="1">
      <c r="A38" s="250" t="s">
        <v>201</v>
      </c>
      <c r="B38" s="247">
        <v>0</v>
      </c>
      <c r="C38" s="245">
        <v>0</v>
      </c>
      <c r="D38" s="246">
        <v>108.336</v>
      </c>
      <c r="E38" s="293">
        <v>88.441</v>
      </c>
      <c r="F38" s="246">
        <f>SUM(B38:E38)</f>
        <v>196.777</v>
      </c>
      <c r="G38" s="248">
        <f>F38/$F$9</f>
        <v>0.004361589481595532</v>
      </c>
      <c r="H38" s="247"/>
      <c r="I38" s="245"/>
      <c r="J38" s="246">
        <v>29.887</v>
      </c>
      <c r="K38" s="245">
        <v>62.361</v>
      </c>
      <c r="L38" s="246">
        <f>SUM(H38:K38)</f>
        <v>92.24799999999999</v>
      </c>
      <c r="M38" s="406">
        <f>IF(ISERROR(F38/L38-1),"         /0",(F38/L38-1))</f>
        <v>1.1331302575665596</v>
      </c>
      <c r="N38" s="411"/>
      <c r="O38" s="245"/>
      <c r="P38" s="246">
        <v>188.37199999999999</v>
      </c>
      <c r="Q38" s="245">
        <v>360.217</v>
      </c>
      <c r="R38" s="246">
        <f>SUM(N38:Q38)</f>
        <v>548.5889999999999</v>
      </c>
      <c r="S38" s="426">
        <f>R38/$R$9</f>
        <v>0.004058819916692789</v>
      </c>
      <c r="T38" s="247"/>
      <c r="U38" s="245"/>
      <c r="V38" s="246">
        <v>39.299</v>
      </c>
      <c r="W38" s="245">
        <v>268.146</v>
      </c>
      <c r="X38" s="246">
        <f>SUM(T38:W38)</f>
        <v>307.445</v>
      </c>
      <c r="Y38" s="244">
        <f>IF(ISERROR(R38/X38-1),"         /0",IF(R38/X38&gt;5,"  *  ",(R38/X38-1)))</f>
        <v>0.7843484200426092</v>
      </c>
    </row>
    <row r="39" spans="1:25" ht="19.5" customHeight="1">
      <c r="A39" s="250" t="s">
        <v>170</v>
      </c>
      <c r="B39" s="247">
        <v>120.225</v>
      </c>
      <c r="C39" s="245">
        <v>58.075</v>
      </c>
      <c r="D39" s="246">
        <v>0</v>
      </c>
      <c r="E39" s="293">
        <v>0</v>
      </c>
      <c r="F39" s="246">
        <f t="shared" si="15"/>
        <v>178.3</v>
      </c>
      <c r="G39" s="248">
        <f t="shared" si="16"/>
        <v>0.003952044215373155</v>
      </c>
      <c r="H39" s="247">
        <v>187.599</v>
      </c>
      <c r="I39" s="245">
        <v>151.257</v>
      </c>
      <c r="J39" s="246"/>
      <c r="K39" s="245"/>
      <c r="L39" s="246">
        <f t="shared" si="17"/>
        <v>338.856</v>
      </c>
      <c r="M39" s="406">
        <f t="shared" si="18"/>
        <v>-0.47381778690653253</v>
      </c>
      <c r="N39" s="411">
        <v>299.81600000000003</v>
      </c>
      <c r="O39" s="245">
        <v>205.30199999999996</v>
      </c>
      <c r="P39" s="246"/>
      <c r="Q39" s="245"/>
      <c r="R39" s="246">
        <f t="shared" si="19"/>
        <v>505.118</v>
      </c>
      <c r="S39" s="426">
        <f t="shared" si="20"/>
        <v>0.0037371930510455525</v>
      </c>
      <c r="T39" s="247">
        <v>496.389</v>
      </c>
      <c r="U39" s="245">
        <v>529.271</v>
      </c>
      <c r="V39" s="246"/>
      <c r="W39" s="245"/>
      <c r="X39" s="246">
        <f t="shared" si="21"/>
        <v>1025.6599999999999</v>
      </c>
      <c r="Y39" s="244">
        <f t="shared" si="22"/>
        <v>-0.5075190608973733</v>
      </c>
    </row>
    <row r="40" spans="1:25" ht="19.5" customHeight="1">
      <c r="A40" s="250" t="s">
        <v>181</v>
      </c>
      <c r="B40" s="247">
        <v>92.005</v>
      </c>
      <c r="C40" s="245">
        <v>69.349</v>
      </c>
      <c r="D40" s="246">
        <v>0</v>
      </c>
      <c r="E40" s="293">
        <v>0</v>
      </c>
      <c r="F40" s="246">
        <f t="shared" si="15"/>
        <v>161.35399999999998</v>
      </c>
      <c r="G40" s="248">
        <f t="shared" si="16"/>
        <v>0.003576433776373079</v>
      </c>
      <c r="H40" s="247">
        <v>191.016</v>
      </c>
      <c r="I40" s="245">
        <v>213.829</v>
      </c>
      <c r="J40" s="246"/>
      <c r="K40" s="245"/>
      <c r="L40" s="246">
        <f t="shared" si="17"/>
        <v>404.845</v>
      </c>
      <c r="M40" s="406">
        <f t="shared" si="18"/>
        <v>-0.6014425273870248</v>
      </c>
      <c r="N40" s="411">
        <v>234.073</v>
      </c>
      <c r="O40" s="245">
        <v>179.423</v>
      </c>
      <c r="P40" s="246"/>
      <c r="Q40" s="245"/>
      <c r="R40" s="246">
        <f t="shared" si="19"/>
        <v>413.496</v>
      </c>
      <c r="S40" s="426">
        <f t="shared" si="20"/>
        <v>0.003059313621441191</v>
      </c>
      <c r="T40" s="247">
        <v>852.995</v>
      </c>
      <c r="U40" s="245">
        <v>639.965</v>
      </c>
      <c r="V40" s="246"/>
      <c r="W40" s="245"/>
      <c r="X40" s="246">
        <f t="shared" si="21"/>
        <v>1492.96</v>
      </c>
      <c r="Y40" s="244">
        <f t="shared" si="22"/>
        <v>-0.7230361161719001</v>
      </c>
    </row>
    <row r="41" spans="1:25" ht="19.5" customHeight="1">
      <c r="A41" s="250" t="s">
        <v>194</v>
      </c>
      <c r="B41" s="247">
        <v>34.852</v>
      </c>
      <c r="C41" s="245">
        <v>90.43199999999999</v>
      </c>
      <c r="D41" s="246">
        <v>0</v>
      </c>
      <c r="E41" s="293">
        <v>0</v>
      </c>
      <c r="F41" s="246">
        <f t="shared" si="15"/>
        <v>125.28399999999999</v>
      </c>
      <c r="G41" s="248">
        <f t="shared" si="16"/>
        <v>0.0027769372264655656</v>
      </c>
      <c r="H41" s="247">
        <v>89.265</v>
      </c>
      <c r="I41" s="245">
        <v>48.481</v>
      </c>
      <c r="J41" s="246"/>
      <c r="K41" s="245"/>
      <c r="L41" s="246">
        <f t="shared" si="17"/>
        <v>137.746</v>
      </c>
      <c r="M41" s="406">
        <f t="shared" si="18"/>
        <v>-0.09047086666763471</v>
      </c>
      <c r="N41" s="411">
        <v>132.939</v>
      </c>
      <c r="O41" s="245">
        <v>234.36299999999997</v>
      </c>
      <c r="P41" s="246"/>
      <c r="Q41" s="245"/>
      <c r="R41" s="246">
        <f t="shared" si="19"/>
        <v>367.30199999999996</v>
      </c>
      <c r="S41" s="426">
        <f t="shared" si="20"/>
        <v>0.002717540222354249</v>
      </c>
      <c r="T41" s="247">
        <v>226.72699999999998</v>
      </c>
      <c r="U41" s="245">
        <v>98.315</v>
      </c>
      <c r="V41" s="246"/>
      <c r="W41" s="245"/>
      <c r="X41" s="246">
        <f t="shared" si="21"/>
        <v>325.042</v>
      </c>
      <c r="Y41" s="244">
        <f t="shared" si="22"/>
        <v>0.1300139674257481</v>
      </c>
    </row>
    <row r="42" spans="1:25" ht="19.5" customHeight="1">
      <c r="A42" s="250" t="s">
        <v>208</v>
      </c>
      <c r="B42" s="247">
        <v>0</v>
      </c>
      <c r="C42" s="245">
        <v>0</v>
      </c>
      <c r="D42" s="246">
        <v>0</v>
      </c>
      <c r="E42" s="293">
        <v>61.67499999999999</v>
      </c>
      <c r="F42" s="246">
        <f>SUM(B42:E42)</f>
        <v>61.67499999999999</v>
      </c>
      <c r="G42" s="248">
        <f>F42/$F$9</f>
        <v>0.0013670349241903493</v>
      </c>
      <c r="H42" s="247"/>
      <c r="I42" s="245"/>
      <c r="J42" s="246"/>
      <c r="K42" s="245">
        <v>102.72399999999999</v>
      </c>
      <c r="L42" s="246">
        <f aca="true" t="shared" si="23" ref="L42:L55">SUM(H42:K42)</f>
        <v>102.72399999999999</v>
      </c>
      <c r="M42" s="406">
        <f>IF(ISERROR(F42/L42-1),"         /0",(F42/L42-1))</f>
        <v>-0.39960476616954177</v>
      </c>
      <c r="N42" s="411"/>
      <c r="O42" s="245"/>
      <c r="P42" s="246"/>
      <c r="Q42" s="245">
        <v>181.951</v>
      </c>
      <c r="R42" s="246">
        <f>SUM(N42:Q42)</f>
        <v>181.951</v>
      </c>
      <c r="S42" s="426">
        <f>R42/$R$9</f>
        <v>0.001346192400252593</v>
      </c>
      <c r="T42" s="247"/>
      <c r="U42" s="245"/>
      <c r="V42" s="246">
        <v>44.991</v>
      </c>
      <c r="W42" s="245">
        <v>470.288</v>
      </c>
      <c r="X42" s="246">
        <f>SUM(T42:W42)</f>
        <v>515.279</v>
      </c>
      <c r="Y42" s="244">
        <f>IF(ISERROR(R42/X42-1),"         /0",IF(R42/X42&gt;5,"  *  ",(R42/X42-1)))</f>
        <v>-0.6468883847391413</v>
      </c>
    </row>
    <row r="43" spans="1:25" ht="19.5" customHeight="1" thickBot="1">
      <c r="A43" s="250" t="s">
        <v>168</v>
      </c>
      <c r="B43" s="247">
        <v>34.94</v>
      </c>
      <c r="C43" s="245">
        <v>3.5229999999999997</v>
      </c>
      <c r="D43" s="246">
        <v>42.274</v>
      </c>
      <c r="E43" s="293">
        <v>22.638</v>
      </c>
      <c r="F43" s="246">
        <f>SUM(B43:E43)</f>
        <v>103.375</v>
      </c>
      <c r="G43" s="248">
        <f>F43/$F$9</f>
        <v>0.002291321204510375</v>
      </c>
      <c r="H43" s="247">
        <v>307.368</v>
      </c>
      <c r="I43" s="245">
        <v>832.952</v>
      </c>
      <c r="J43" s="246">
        <v>35.045</v>
      </c>
      <c r="K43" s="245">
        <v>138.685</v>
      </c>
      <c r="L43" s="246">
        <f t="shared" si="23"/>
        <v>1314.05</v>
      </c>
      <c r="M43" s="406">
        <f>IF(ISERROR(F43/L43-1),"         /0",(F43/L43-1))</f>
        <v>-0.9213309995814467</v>
      </c>
      <c r="N43" s="411">
        <v>159.365</v>
      </c>
      <c r="O43" s="245">
        <v>7.329</v>
      </c>
      <c r="P43" s="246">
        <v>80.77499999999999</v>
      </c>
      <c r="Q43" s="245">
        <v>331.614</v>
      </c>
      <c r="R43" s="246">
        <f>SUM(N43:Q43)</f>
        <v>579.083</v>
      </c>
      <c r="S43" s="426">
        <f>R43/$R$9</f>
        <v>0.004284434456064942</v>
      </c>
      <c r="T43" s="247">
        <v>838.486</v>
      </c>
      <c r="U43" s="245">
        <v>2102.6769999999997</v>
      </c>
      <c r="V43" s="246">
        <v>139.79</v>
      </c>
      <c r="W43" s="245">
        <v>444.12300000000005</v>
      </c>
      <c r="X43" s="246">
        <f>SUM(T43:W43)</f>
        <v>3525.0759999999996</v>
      </c>
      <c r="Y43" s="244">
        <f>IF(ISERROR(R43/X43-1),"         /0",IF(R43/X43&gt;5,"  *  ",(R43/X43-1)))</f>
        <v>-0.835724676574349</v>
      </c>
    </row>
    <row r="44" spans="1:25" s="236" customFormat="1" ht="19.5" customHeight="1">
      <c r="A44" s="243" t="s">
        <v>59</v>
      </c>
      <c r="B44" s="240">
        <f>SUM(B45:B52)</f>
        <v>1999.961</v>
      </c>
      <c r="C44" s="239">
        <f>SUM(C45:C52)</f>
        <v>1185.4759999999999</v>
      </c>
      <c r="D44" s="238">
        <f>SUM(D45:D52)</f>
        <v>0.024</v>
      </c>
      <c r="E44" s="239">
        <f>SUM(E45:E52)</f>
        <v>0.023</v>
      </c>
      <c r="F44" s="238">
        <f aca="true" t="shared" si="24" ref="F44:F66">SUM(B44:E44)</f>
        <v>3185.484</v>
      </c>
      <c r="G44" s="241">
        <f aca="true" t="shared" si="25" ref="G44:G66">F44/$F$9</f>
        <v>0.0706066944215577</v>
      </c>
      <c r="H44" s="240">
        <f>SUM(H45:H52)</f>
        <v>1860.1589999999997</v>
      </c>
      <c r="I44" s="239">
        <f>SUM(I45:I52)</f>
        <v>1270.0030000000002</v>
      </c>
      <c r="J44" s="238">
        <f>SUM(J45:J52)</f>
        <v>114.575</v>
      </c>
      <c r="K44" s="239">
        <f>SUM(K45:K52)</f>
        <v>6.966</v>
      </c>
      <c r="L44" s="238">
        <f t="shared" si="23"/>
        <v>3251.7029999999995</v>
      </c>
      <c r="M44" s="404">
        <f>IF(ISERROR(F44/L44-1),"         /0",(F44/L44-1))</f>
        <v>-0.02036440597434619</v>
      </c>
      <c r="N44" s="409">
        <f>SUM(N45:N52)</f>
        <v>6267.493</v>
      </c>
      <c r="O44" s="239">
        <f>SUM(O45:O52)</f>
        <v>3874.6150000000002</v>
      </c>
      <c r="P44" s="238">
        <f>SUM(P45:P52)</f>
        <v>184.853</v>
      </c>
      <c r="Q44" s="239">
        <f>SUM(Q45:Q52)</f>
        <v>8.052999999999999</v>
      </c>
      <c r="R44" s="238">
        <f aca="true" t="shared" si="26" ref="R44:R66">SUM(N44:Q44)</f>
        <v>10335.014</v>
      </c>
      <c r="S44" s="424">
        <f aca="true" t="shared" si="27" ref="S44:S66">R44/$R$9</f>
        <v>0.07646518734881452</v>
      </c>
      <c r="T44" s="240">
        <f>SUM(T45:T52)</f>
        <v>5531.982999999999</v>
      </c>
      <c r="U44" s="239">
        <f>SUM(U45:U52)</f>
        <v>3855.852</v>
      </c>
      <c r="V44" s="238">
        <f>SUM(V45:V52)</f>
        <v>1451.2810000000002</v>
      </c>
      <c r="W44" s="239">
        <f>SUM(W45:W52)</f>
        <v>283.258</v>
      </c>
      <c r="X44" s="238">
        <f aca="true" t="shared" si="28" ref="X44:X66">SUM(T44:W44)</f>
        <v>11122.374</v>
      </c>
      <c r="Y44" s="237">
        <f aca="true" t="shared" si="29" ref="Y44:Y66">IF(ISERROR(R44/X44-1),"         /0",IF(R44/X44&gt;5,"  *  ",(R44/X44-1)))</f>
        <v>-0.07079064235746801</v>
      </c>
    </row>
    <row r="45" spans="1:25" ht="19.5" customHeight="1">
      <c r="A45" s="250" t="s">
        <v>206</v>
      </c>
      <c r="B45" s="247">
        <v>1204.5529999999999</v>
      </c>
      <c r="C45" s="245">
        <v>0</v>
      </c>
      <c r="D45" s="246">
        <v>0</v>
      </c>
      <c r="E45" s="245">
        <v>0</v>
      </c>
      <c r="F45" s="246">
        <f t="shared" si="24"/>
        <v>1204.5529999999999</v>
      </c>
      <c r="G45" s="248">
        <f t="shared" si="25"/>
        <v>0.02669908421626685</v>
      </c>
      <c r="H45" s="247">
        <v>1184.187</v>
      </c>
      <c r="I45" s="245"/>
      <c r="J45" s="246"/>
      <c r="K45" s="245"/>
      <c r="L45" s="246">
        <f t="shared" si="23"/>
        <v>1184.187</v>
      </c>
      <c r="M45" s="406">
        <f>IF(ISERROR(F45/L45-1),"         /0",(F45/L45-1))</f>
        <v>0.017198297228393722</v>
      </c>
      <c r="N45" s="411">
        <v>3792.2239999999997</v>
      </c>
      <c r="O45" s="245"/>
      <c r="P45" s="246"/>
      <c r="Q45" s="245"/>
      <c r="R45" s="246">
        <f t="shared" si="26"/>
        <v>3792.2239999999997</v>
      </c>
      <c r="S45" s="426">
        <f t="shared" si="27"/>
        <v>0.028057351313570626</v>
      </c>
      <c r="T45" s="247">
        <v>3598.4779999999996</v>
      </c>
      <c r="U45" s="245">
        <v>161.255</v>
      </c>
      <c r="V45" s="246"/>
      <c r="W45" s="245"/>
      <c r="X45" s="229">
        <f t="shared" si="28"/>
        <v>3759.7329999999997</v>
      </c>
      <c r="Y45" s="244">
        <f t="shared" si="29"/>
        <v>0.008641837066621472</v>
      </c>
    </row>
    <row r="46" spans="1:25" ht="19.5" customHeight="1">
      <c r="A46" s="250" t="s">
        <v>210</v>
      </c>
      <c r="B46" s="247">
        <v>338.552</v>
      </c>
      <c r="C46" s="245">
        <v>270.091</v>
      </c>
      <c r="D46" s="246">
        <v>0</v>
      </c>
      <c r="E46" s="245">
        <v>0</v>
      </c>
      <c r="F46" s="246">
        <f t="shared" si="24"/>
        <v>608.643</v>
      </c>
      <c r="G46" s="248">
        <f t="shared" si="25"/>
        <v>0.013490656463137202</v>
      </c>
      <c r="H46" s="247">
        <v>209.943</v>
      </c>
      <c r="I46" s="245">
        <v>82.801</v>
      </c>
      <c r="J46" s="246"/>
      <c r="K46" s="245"/>
      <c r="L46" s="246">
        <f t="shared" si="23"/>
        <v>292.744</v>
      </c>
      <c r="M46" s="406">
        <f>IF(ISERROR(F46/L46-1),"         /0",(F46/L46-1))</f>
        <v>1.0790964118820536</v>
      </c>
      <c r="N46" s="411">
        <v>1133.9050000000002</v>
      </c>
      <c r="O46" s="245">
        <v>585.32</v>
      </c>
      <c r="P46" s="246">
        <v>184.829</v>
      </c>
      <c r="Q46" s="245">
        <v>8.03</v>
      </c>
      <c r="R46" s="246">
        <f t="shared" si="26"/>
        <v>1912.0840000000003</v>
      </c>
      <c r="S46" s="426">
        <f t="shared" si="27"/>
        <v>0.01414684695024803</v>
      </c>
      <c r="T46" s="247">
        <v>650.634</v>
      </c>
      <c r="U46" s="245">
        <v>318.372</v>
      </c>
      <c r="V46" s="246">
        <v>100.69</v>
      </c>
      <c r="W46" s="245">
        <v>11.317</v>
      </c>
      <c r="X46" s="229">
        <f t="shared" si="28"/>
        <v>1081.0130000000001</v>
      </c>
      <c r="Y46" s="244">
        <f t="shared" si="29"/>
        <v>0.7687890894929108</v>
      </c>
    </row>
    <row r="47" spans="1:25" ht="19.5" customHeight="1">
      <c r="A47" s="250" t="s">
        <v>187</v>
      </c>
      <c r="B47" s="247">
        <v>186.36700000000002</v>
      </c>
      <c r="C47" s="245">
        <v>341.159</v>
      </c>
      <c r="D47" s="246">
        <v>0</v>
      </c>
      <c r="E47" s="245">
        <v>0</v>
      </c>
      <c r="F47" s="246">
        <f t="shared" si="24"/>
        <v>527.5260000000001</v>
      </c>
      <c r="G47" s="248">
        <f t="shared" si="25"/>
        <v>0.011692686913959277</v>
      </c>
      <c r="H47" s="247">
        <v>180.282</v>
      </c>
      <c r="I47" s="245">
        <v>296.935</v>
      </c>
      <c r="J47" s="246"/>
      <c r="K47" s="245"/>
      <c r="L47" s="246">
        <f t="shared" si="23"/>
        <v>477.217</v>
      </c>
      <c r="M47" s="406">
        <f>IF(ISERROR(F47/L47-1),"         /0",(F47/L47-1))</f>
        <v>0.10542164256512265</v>
      </c>
      <c r="N47" s="411">
        <v>583.943</v>
      </c>
      <c r="O47" s="245">
        <v>902.245</v>
      </c>
      <c r="P47" s="246"/>
      <c r="Q47" s="245"/>
      <c r="R47" s="246">
        <f t="shared" si="26"/>
        <v>1486.188</v>
      </c>
      <c r="S47" s="426">
        <f t="shared" si="27"/>
        <v>0.01099579002559261</v>
      </c>
      <c r="T47" s="247">
        <v>594.8180000000001</v>
      </c>
      <c r="U47" s="245">
        <v>960.7449999999999</v>
      </c>
      <c r="V47" s="246"/>
      <c r="W47" s="245"/>
      <c r="X47" s="229">
        <f t="shared" si="28"/>
        <v>1555.563</v>
      </c>
      <c r="Y47" s="244">
        <f t="shared" si="29"/>
        <v>-0.04459800085242449</v>
      </c>
    </row>
    <row r="48" spans="1:25" ht="19.5" customHeight="1">
      <c r="A48" s="250" t="s">
        <v>189</v>
      </c>
      <c r="B48" s="247">
        <v>102.273</v>
      </c>
      <c r="C48" s="245">
        <v>331.099</v>
      </c>
      <c r="D48" s="246">
        <v>0</v>
      </c>
      <c r="E48" s="245">
        <v>0</v>
      </c>
      <c r="F48" s="246">
        <f t="shared" si="24"/>
        <v>433.37199999999996</v>
      </c>
      <c r="G48" s="248">
        <f t="shared" si="25"/>
        <v>0.009605750452634294</v>
      </c>
      <c r="H48" s="247">
        <v>111.637</v>
      </c>
      <c r="I48" s="245">
        <v>261.095</v>
      </c>
      <c r="J48" s="246"/>
      <c r="K48" s="245"/>
      <c r="L48" s="246">
        <f t="shared" si="23"/>
        <v>372.732</v>
      </c>
      <c r="M48" s="406">
        <f>IF(ISERROR(F48/L48-1),"         /0",(F48/L48-1))</f>
        <v>0.16269061953360575</v>
      </c>
      <c r="N48" s="411">
        <v>300.56399999999996</v>
      </c>
      <c r="O48" s="245">
        <v>766.78</v>
      </c>
      <c r="P48" s="246"/>
      <c r="Q48" s="245"/>
      <c r="R48" s="246">
        <f t="shared" si="26"/>
        <v>1067.344</v>
      </c>
      <c r="S48" s="426">
        <f t="shared" si="27"/>
        <v>0.007896908405313539</v>
      </c>
      <c r="T48" s="247">
        <v>198.238</v>
      </c>
      <c r="U48" s="245">
        <v>668.176</v>
      </c>
      <c r="V48" s="246"/>
      <c r="W48" s="245"/>
      <c r="X48" s="229">
        <f t="shared" si="28"/>
        <v>866.414</v>
      </c>
      <c r="Y48" s="244">
        <f t="shared" si="29"/>
        <v>0.23190991835311991</v>
      </c>
    </row>
    <row r="49" spans="1:25" ht="19.5" customHeight="1">
      <c r="A49" s="250" t="s">
        <v>190</v>
      </c>
      <c r="B49" s="247">
        <v>4.825</v>
      </c>
      <c r="C49" s="245">
        <v>243.12699999999998</v>
      </c>
      <c r="D49" s="246">
        <v>0</v>
      </c>
      <c r="E49" s="245">
        <v>0</v>
      </c>
      <c r="F49" s="246">
        <f>SUM(B49:E49)</f>
        <v>247.95199999999997</v>
      </c>
      <c r="G49" s="248">
        <f>F49/$F$9</f>
        <v>0.005495890450309615</v>
      </c>
      <c r="H49" s="247">
        <v>16.033</v>
      </c>
      <c r="I49" s="245">
        <v>192.44600000000003</v>
      </c>
      <c r="J49" s="246"/>
      <c r="K49" s="245"/>
      <c r="L49" s="246">
        <f t="shared" si="23"/>
        <v>208.47900000000004</v>
      </c>
      <c r="M49" s="406">
        <f>IF(ISERROR(F49/L49-1),"         /0",(F49/L49-1))</f>
        <v>0.18933801486000945</v>
      </c>
      <c r="N49" s="411">
        <v>16.95</v>
      </c>
      <c r="O49" s="245">
        <v>619.8979999999999</v>
      </c>
      <c r="P49" s="246"/>
      <c r="Q49" s="245"/>
      <c r="R49" s="246">
        <f>SUM(N49:Q49)</f>
        <v>636.848</v>
      </c>
      <c r="S49" s="426">
        <f>R49/$R$9</f>
        <v>0.004711817674627033</v>
      </c>
      <c r="T49" s="247">
        <v>32.329</v>
      </c>
      <c r="U49" s="245">
        <v>562.626</v>
      </c>
      <c r="V49" s="246"/>
      <c r="W49" s="245"/>
      <c r="X49" s="229">
        <f>SUM(T49:W49)</f>
        <v>594.9549999999999</v>
      </c>
      <c r="Y49" s="244">
        <f>IF(ISERROR(R49/X49-1),"         /0",IF(R49/X49&gt;5,"  *  ",(R49/X49-1)))</f>
        <v>0.07041372876940288</v>
      </c>
    </row>
    <row r="50" spans="1:25" ht="19.5" customHeight="1">
      <c r="A50" s="250" t="s">
        <v>157</v>
      </c>
      <c r="B50" s="247">
        <v>78.18900000000001</v>
      </c>
      <c r="C50" s="245">
        <v>0</v>
      </c>
      <c r="D50" s="246">
        <v>0</v>
      </c>
      <c r="E50" s="245">
        <v>0</v>
      </c>
      <c r="F50" s="246">
        <f>SUM(B50:E50)</f>
        <v>78.18900000000001</v>
      </c>
      <c r="G50" s="248">
        <f>F50/$F$9</f>
        <v>0.0017330700233079734</v>
      </c>
      <c r="H50" s="247">
        <v>83.69200000000001</v>
      </c>
      <c r="I50" s="245">
        <v>436.726</v>
      </c>
      <c r="J50" s="246">
        <v>0</v>
      </c>
      <c r="K50" s="245">
        <v>0</v>
      </c>
      <c r="L50" s="246">
        <f t="shared" si="23"/>
        <v>520.418</v>
      </c>
      <c r="M50" s="406">
        <f>IF(ISERROR(F50/L50-1),"         /0",(F50/L50-1))</f>
        <v>-0.849757310469661</v>
      </c>
      <c r="N50" s="411">
        <v>176.586</v>
      </c>
      <c r="O50" s="245">
        <v>1000.372</v>
      </c>
      <c r="P50" s="246">
        <v>0</v>
      </c>
      <c r="Q50" s="245">
        <v>0</v>
      </c>
      <c r="R50" s="246">
        <f>SUM(N50:Q50)</f>
        <v>1176.958</v>
      </c>
      <c r="S50" s="426">
        <f>R50/$R$9</f>
        <v>0.008707904408420352</v>
      </c>
      <c r="T50" s="247">
        <v>178.66999999999996</v>
      </c>
      <c r="U50" s="245">
        <v>1184.6779999999999</v>
      </c>
      <c r="V50" s="246">
        <v>0</v>
      </c>
      <c r="W50" s="245">
        <v>0</v>
      </c>
      <c r="X50" s="229">
        <f>SUM(T50:W50)</f>
        <v>1363.348</v>
      </c>
      <c r="Y50" s="244">
        <f>IF(ISERROR(R50/X50-1),"         /0",IF(R50/X50&gt;5,"  *  ",(R50/X50-1)))</f>
        <v>-0.13671491064643793</v>
      </c>
    </row>
    <row r="51" spans="1:25" ht="19.5" customHeight="1">
      <c r="A51" s="250" t="s">
        <v>180</v>
      </c>
      <c r="B51" s="247">
        <v>66.379</v>
      </c>
      <c r="C51" s="245">
        <v>0</v>
      </c>
      <c r="D51" s="246">
        <v>0</v>
      </c>
      <c r="E51" s="245">
        <v>0</v>
      </c>
      <c r="F51" s="246">
        <f t="shared" si="24"/>
        <v>66.379</v>
      </c>
      <c r="G51" s="248">
        <f t="shared" si="25"/>
        <v>0.0014712997362437167</v>
      </c>
      <c r="H51" s="247">
        <v>24.572000000000003</v>
      </c>
      <c r="I51" s="245"/>
      <c r="J51" s="246"/>
      <c r="K51" s="245"/>
      <c r="L51" s="246">
        <f t="shared" si="23"/>
        <v>24.572000000000003</v>
      </c>
      <c r="M51" s="406">
        <f>IF(ISERROR(F51/L51-1),"         /0",(F51/L51-1))</f>
        <v>1.701408106788214</v>
      </c>
      <c r="N51" s="411">
        <v>208.57099999999997</v>
      </c>
      <c r="O51" s="245"/>
      <c r="P51" s="246"/>
      <c r="Q51" s="245"/>
      <c r="R51" s="246">
        <f t="shared" si="26"/>
        <v>208.57099999999997</v>
      </c>
      <c r="S51" s="426">
        <f t="shared" si="27"/>
        <v>0.001543144556023784</v>
      </c>
      <c r="T51" s="247">
        <v>123.22800000000002</v>
      </c>
      <c r="U51" s="245"/>
      <c r="V51" s="246"/>
      <c r="W51" s="245"/>
      <c r="X51" s="229">
        <f t="shared" si="28"/>
        <v>123.22800000000002</v>
      </c>
      <c r="Y51" s="244">
        <f t="shared" si="29"/>
        <v>0.6925617554451904</v>
      </c>
    </row>
    <row r="52" spans="1:25" ht="19.5" customHeight="1" thickBot="1">
      <c r="A52" s="250" t="s">
        <v>168</v>
      </c>
      <c r="B52" s="247">
        <v>18.823</v>
      </c>
      <c r="C52" s="245">
        <v>0</v>
      </c>
      <c r="D52" s="246">
        <v>0.024</v>
      </c>
      <c r="E52" s="245">
        <v>0.023</v>
      </c>
      <c r="F52" s="246">
        <f>SUM(B52:E52)</f>
        <v>18.87</v>
      </c>
      <c r="G52" s="248">
        <f>F52/$F$9</f>
        <v>0.0004182561656987742</v>
      </c>
      <c r="H52" s="247">
        <v>49.813</v>
      </c>
      <c r="I52" s="245">
        <v>0</v>
      </c>
      <c r="J52" s="246">
        <v>114.575</v>
      </c>
      <c r="K52" s="245">
        <v>6.966</v>
      </c>
      <c r="L52" s="246">
        <f t="shared" si="23"/>
        <v>171.354</v>
      </c>
      <c r="M52" s="406">
        <f aca="true" t="shared" si="30" ref="M52:M71">IF(ISERROR(F52/L52-1),"         /0",(F52/L52-1))</f>
        <v>-0.8898770965369935</v>
      </c>
      <c r="N52" s="411">
        <v>54.75</v>
      </c>
      <c r="O52" s="245">
        <v>0</v>
      </c>
      <c r="P52" s="246">
        <v>0.024</v>
      </c>
      <c r="Q52" s="245">
        <v>0.023</v>
      </c>
      <c r="R52" s="246">
        <f>SUM(N52:Q52)</f>
        <v>54.797000000000004</v>
      </c>
      <c r="S52" s="426">
        <f>R52/$R$9</f>
        <v>0.00040542401501855637</v>
      </c>
      <c r="T52" s="247">
        <v>155.588</v>
      </c>
      <c r="U52" s="245">
        <v>0</v>
      </c>
      <c r="V52" s="246">
        <v>1350.5910000000001</v>
      </c>
      <c r="W52" s="245">
        <v>271.941</v>
      </c>
      <c r="X52" s="229">
        <f>SUM(T52:W52)</f>
        <v>1778.1200000000001</v>
      </c>
      <c r="Y52" s="244">
        <f>IF(ISERROR(R52/X52-1),"         /0",IF(R52/X52&gt;5,"  *  ",(R52/X52-1)))</f>
        <v>-0.9691826198456797</v>
      </c>
    </row>
    <row r="53" spans="1:25" s="236" customFormat="1" ht="19.5" customHeight="1">
      <c r="A53" s="243" t="s">
        <v>58</v>
      </c>
      <c r="B53" s="240">
        <f>SUM(B54:B64)</f>
        <v>2264.9919999999997</v>
      </c>
      <c r="C53" s="239">
        <f>SUM(C54:C64)</f>
        <v>1667.309</v>
      </c>
      <c r="D53" s="238">
        <f>SUM(D54:D64)</f>
        <v>7.367</v>
      </c>
      <c r="E53" s="239">
        <f>SUM(E54:E64)</f>
        <v>358.86699999999996</v>
      </c>
      <c r="F53" s="238">
        <f t="shared" si="24"/>
        <v>4298.535</v>
      </c>
      <c r="G53" s="241">
        <f t="shared" si="25"/>
        <v>0.0952776241241113</v>
      </c>
      <c r="H53" s="240">
        <f>SUM(H54:H64)</f>
        <v>2259.599</v>
      </c>
      <c r="I53" s="239">
        <f>SUM(I54:I64)</f>
        <v>2120.8170000000005</v>
      </c>
      <c r="J53" s="238">
        <f>SUM(J54:J64)</f>
        <v>2.46</v>
      </c>
      <c r="K53" s="239">
        <f>SUM(K54:K64)</f>
        <v>51.228</v>
      </c>
      <c r="L53" s="238">
        <f t="shared" si="23"/>
        <v>4434.104000000001</v>
      </c>
      <c r="M53" s="404">
        <f t="shared" si="30"/>
        <v>-0.03057415883795267</v>
      </c>
      <c r="N53" s="409">
        <f>SUM(N54:N64)</f>
        <v>6607.161</v>
      </c>
      <c r="O53" s="239">
        <f>SUM(O54:O64)</f>
        <v>4592.130000000001</v>
      </c>
      <c r="P53" s="238">
        <f>SUM(P54:P64)</f>
        <v>39.16</v>
      </c>
      <c r="Q53" s="239">
        <f>SUM(Q54:Q64)</f>
        <v>763.777</v>
      </c>
      <c r="R53" s="238">
        <f t="shared" si="26"/>
        <v>12002.228000000001</v>
      </c>
      <c r="S53" s="424">
        <f t="shared" si="27"/>
        <v>0.0888003260201861</v>
      </c>
      <c r="T53" s="240">
        <f>SUM(T54:T64)</f>
        <v>6656.467</v>
      </c>
      <c r="U53" s="239">
        <f>SUM(U54:U64)</f>
        <v>5947.222000000001</v>
      </c>
      <c r="V53" s="238">
        <f>SUM(V54:V64)</f>
        <v>34.271</v>
      </c>
      <c r="W53" s="239">
        <f>SUM(W54:W64)</f>
        <v>121.29499999999999</v>
      </c>
      <c r="X53" s="238">
        <f t="shared" si="28"/>
        <v>12759.255000000001</v>
      </c>
      <c r="Y53" s="237">
        <f t="shared" si="29"/>
        <v>-0.059331598906049</v>
      </c>
    </row>
    <row r="54" spans="1:25" s="220" customFormat="1" ht="19.5" customHeight="1">
      <c r="A54" s="235" t="s">
        <v>205</v>
      </c>
      <c r="B54" s="233">
        <v>471.47299999999996</v>
      </c>
      <c r="C54" s="230">
        <v>390.571</v>
      </c>
      <c r="D54" s="229">
        <v>0</v>
      </c>
      <c r="E54" s="230">
        <v>0</v>
      </c>
      <c r="F54" s="229">
        <f t="shared" si="24"/>
        <v>862.044</v>
      </c>
      <c r="G54" s="232">
        <f t="shared" si="25"/>
        <v>0.01910732475376969</v>
      </c>
      <c r="H54" s="233">
        <v>412.616</v>
      </c>
      <c r="I54" s="230">
        <v>378.61</v>
      </c>
      <c r="J54" s="229"/>
      <c r="K54" s="230"/>
      <c r="L54" s="229">
        <f t="shared" si="23"/>
        <v>791.226</v>
      </c>
      <c r="M54" s="405">
        <f t="shared" si="30"/>
        <v>0.08950413661836176</v>
      </c>
      <c r="N54" s="410">
        <v>1209.944</v>
      </c>
      <c r="O54" s="230">
        <v>895.233</v>
      </c>
      <c r="P54" s="229"/>
      <c r="Q54" s="230"/>
      <c r="R54" s="229">
        <f t="shared" si="26"/>
        <v>2105.1769999999997</v>
      </c>
      <c r="S54" s="425">
        <f t="shared" si="27"/>
        <v>0.015575475147630696</v>
      </c>
      <c r="T54" s="233">
        <v>1222.072</v>
      </c>
      <c r="U54" s="230">
        <v>981.1350000000001</v>
      </c>
      <c r="V54" s="229"/>
      <c r="W54" s="230"/>
      <c r="X54" s="229">
        <f t="shared" si="28"/>
        <v>2203.207</v>
      </c>
      <c r="Y54" s="228">
        <f t="shared" si="29"/>
        <v>-0.044494230455876416</v>
      </c>
    </row>
    <row r="55" spans="1:25" s="220" customFormat="1" ht="19.5" customHeight="1">
      <c r="A55" s="235" t="s">
        <v>177</v>
      </c>
      <c r="B55" s="233">
        <v>334.23</v>
      </c>
      <c r="C55" s="230">
        <v>406.468</v>
      </c>
      <c r="D55" s="229">
        <v>0</v>
      </c>
      <c r="E55" s="230">
        <v>0</v>
      </c>
      <c r="F55" s="229">
        <f t="shared" si="24"/>
        <v>740.6980000000001</v>
      </c>
      <c r="G55" s="232">
        <f t="shared" si="25"/>
        <v>0.016417673843177036</v>
      </c>
      <c r="H55" s="233">
        <v>402.08000000000004</v>
      </c>
      <c r="I55" s="230">
        <v>437.974</v>
      </c>
      <c r="J55" s="229"/>
      <c r="K55" s="230"/>
      <c r="L55" s="229">
        <f t="shared" si="23"/>
        <v>840.0540000000001</v>
      </c>
      <c r="M55" s="405">
        <f t="shared" si="30"/>
        <v>-0.11827334909422482</v>
      </c>
      <c r="N55" s="410">
        <v>999.245</v>
      </c>
      <c r="O55" s="230">
        <v>992.733</v>
      </c>
      <c r="P55" s="229"/>
      <c r="Q55" s="230"/>
      <c r="R55" s="229">
        <f t="shared" si="26"/>
        <v>1991.978</v>
      </c>
      <c r="S55" s="425">
        <f t="shared" si="27"/>
        <v>0.014737954971780095</v>
      </c>
      <c r="T55" s="233">
        <v>1050.495</v>
      </c>
      <c r="U55" s="230">
        <v>1059.7199999999998</v>
      </c>
      <c r="V55" s="229"/>
      <c r="W55" s="230"/>
      <c r="X55" s="229">
        <f t="shared" si="28"/>
        <v>2110.2149999999997</v>
      </c>
      <c r="Y55" s="228">
        <f t="shared" si="29"/>
        <v>-0.05603078359314084</v>
      </c>
    </row>
    <row r="56" spans="1:25" s="220" customFormat="1" ht="19.5" customHeight="1">
      <c r="A56" s="235" t="s">
        <v>157</v>
      </c>
      <c r="B56" s="233">
        <v>362.777</v>
      </c>
      <c r="C56" s="230">
        <v>326.51099999999997</v>
      </c>
      <c r="D56" s="229">
        <v>3.713</v>
      </c>
      <c r="E56" s="230">
        <v>0.049</v>
      </c>
      <c r="F56" s="229">
        <f aca="true" t="shared" si="31" ref="F56:F62">SUM(B56:E56)</f>
        <v>693.05</v>
      </c>
      <c r="G56" s="232">
        <f aca="true" t="shared" si="32" ref="G56:G62">F56/$F$9</f>
        <v>0.015361549318364358</v>
      </c>
      <c r="H56" s="233">
        <v>162.382</v>
      </c>
      <c r="I56" s="230">
        <v>89.83200000000001</v>
      </c>
      <c r="J56" s="229">
        <v>0</v>
      </c>
      <c r="K56" s="230">
        <v>0</v>
      </c>
      <c r="L56" s="229">
        <f aca="true" t="shared" si="33" ref="L56:L62">SUM(H56:K56)</f>
        <v>252.214</v>
      </c>
      <c r="M56" s="405">
        <f t="shared" si="30"/>
        <v>1.7478649083714624</v>
      </c>
      <c r="N56" s="410">
        <v>757.3910000000002</v>
      </c>
      <c r="O56" s="230">
        <v>636.778</v>
      </c>
      <c r="P56" s="229">
        <v>3.713</v>
      </c>
      <c r="Q56" s="230">
        <v>0.049</v>
      </c>
      <c r="R56" s="229">
        <f t="shared" si="26"/>
        <v>1397.9310000000003</v>
      </c>
      <c r="S56" s="425">
        <f aca="true" t="shared" si="34" ref="S56:S62">R56/$R$9</f>
        <v>0.010342807064965338</v>
      </c>
      <c r="T56" s="233">
        <v>456.915</v>
      </c>
      <c r="U56" s="230">
        <v>298.306</v>
      </c>
      <c r="V56" s="229">
        <v>0</v>
      </c>
      <c r="W56" s="230">
        <v>0</v>
      </c>
      <c r="X56" s="229">
        <f aca="true" t="shared" si="35" ref="X56:X62">SUM(T56:W56)</f>
        <v>755.221</v>
      </c>
      <c r="Y56" s="228">
        <f aca="true" t="shared" si="36" ref="Y56:Y62">IF(ISERROR(R56/X56-1),"         /0",IF(R56/X56&gt;5,"  *  ",(R56/X56-1)))</f>
        <v>0.8510224159550652</v>
      </c>
    </row>
    <row r="57" spans="1:25" s="220" customFormat="1" ht="19.5" customHeight="1">
      <c r="A57" s="235" t="s">
        <v>209</v>
      </c>
      <c r="B57" s="233">
        <v>408.93600000000004</v>
      </c>
      <c r="C57" s="230">
        <v>192.536</v>
      </c>
      <c r="D57" s="229">
        <v>0</v>
      </c>
      <c r="E57" s="230">
        <v>0</v>
      </c>
      <c r="F57" s="229">
        <f t="shared" si="31"/>
        <v>601.472</v>
      </c>
      <c r="G57" s="232">
        <f t="shared" si="32"/>
        <v>0.013331710254116221</v>
      </c>
      <c r="H57" s="233">
        <v>375.03900000000004</v>
      </c>
      <c r="I57" s="230">
        <v>223.03900000000002</v>
      </c>
      <c r="J57" s="229"/>
      <c r="K57" s="230"/>
      <c r="L57" s="229">
        <f t="shared" si="33"/>
        <v>598.0780000000001</v>
      </c>
      <c r="M57" s="405">
        <f t="shared" si="30"/>
        <v>0.00567484508709537</v>
      </c>
      <c r="N57" s="410">
        <v>1264.204</v>
      </c>
      <c r="O57" s="230">
        <v>600.615</v>
      </c>
      <c r="P57" s="229"/>
      <c r="Q57" s="230"/>
      <c r="R57" s="229">
        <f aca="true" t="shared" si="37" ref="R57:R62">SUM(N57:Q57)</f>
        <v>1864.819</v>
      </c>
      <c r="S57" s="425">
        <f t="shared" si="34"/>
        <v>0.013797149593278631</v>
      </c>
      <c r="T57" s="233">
        <v>1084.207</v>
      </c>
      <c r="U57" s="230">
        <v>625.25</v>
      </c>
      <c r="V57" s="229"/>
      <c r="W57" s="230"/>
      <c r="X57" s="229">
        <f t="shared" si="35"/>
        <v>1709.457</v>
      </c>
      <c r="Y57" s="228">
        <f t="shared" si="36"/>
        <v>0.0908838303625068</v>
      </c>
    </row>
    <row r="58" spans="1:25" s="220" customFormat="1" ht="19.5" customHeight="1">
      <c r="A58" s="235" t="s">
        <v>201</v>
      </c>
      <c r="B58" s="233">
        <v>0</v>
      </c>
      <c r="C58" s="230">
        <v>0</v>
      </c>
      <c r="D58" s="229">
        <v>0</v>
      </c>
      <c r="E58" s="230">
        <v>358.281</v>
      </c>
      <c r="F58" s="229">
        <f t="shared" si="31"/>
        <v>358.281</v>
      </c>
      <c r="G58" s="232">
        <f t="shared" si="32"/>
        <v>0.00794134802876113</v>
      </c>
      <c r="H58" s="233"/>
      <c r="I58" s="230"/>
      <c r="J58" s="229"/>
      <c r="K58" s="230"/>
      <c r="L58" s="229">
        <f t="shared" si="33"/>
        <v>0</v>
      </c>
      <c r="M58" s="405" t="str">
        <f t="shared" si="30"/>
        <v>         /0</v>
      </c>
      <c r="N58" s="410"/>
      <c r="O58" s="230"/>
      <c r="P58" s="229"/>
      <c r="Q58" s="230">
        <v>735.129</v>
      </c>
      <c r="R58" s="229">
        <f t="shared" si="37"/>
        <v>735.129</v>
      </c>
      <c r="S58" s="425">
        <f t="shared" si="34"/>
        <v>0.005438964737788133</v>
      </c>
      <c r="T58" s="233"/>
      <c r="U58" s="230"/>
      <c r="V58" s="229"/>
      <c r="W58" s="230"/>
      <c r="X58" s="229">
        <f t="shared" si="35"/>
        <v>0</v>
      </c>
      <c r="Y58" s="228" t="str">
        <f t="shared" si="36"/>
        <v>         /0</v>
      </c>
    </row>
    <row r="59" spans="1:25" s="220" customFormat="1" ht="19.5" customHeight="1">
      <c r="A59" s="235" t="s">
        <v>161</v>
      </c>
      <c r="B59" s="233">
        <v>225.69199999999998</v>
      </c>
      <c r="C59" s="230">
        <v>130.287</v>
      </c>
      <c r="D59" s="229">
        <v>0</v>
      </c>
      <c r="E59" s="230">
        <v>0</v>
      </c>
      <c r="F59" s="229">
        <f t="shared" si="31"/>
        <v>355.979</v>
      </c>
      <c r="G59" s="232">
        <f t="shared" si="32"/>
        <v>0.007890323879665284</v>
      </c>
      <c r="H59" s="233">
        <v>265.654</v>
      </c>
      <c r="I59" s="230">
        <v>175.835</v>
      </c>
      <c r="J59" s="229">
        <v>0</v>
      </c>
      <c r="K59" s="230">
        <v>0</v>
      </c>
      <c r="L59" s="229">
        <f t="shared" si="33"/>
        <v>441.48900000000003</v>
      </c>
      <c r="M59" s="405">
        <f t="shared" si="30"/>
        <v>-0.1936854598868829</v>
      </c>
      <c r="N59" s="410">
        <v>566.512</v>
      </c>
      <c r="O59" s="230">
        <v>363.77299999999997</v>
      </c>
      <c r="P59" s="229">
        <v>0</v>
      </c>
      <c r="Q59" s="230">
        <v>0</v>
      </c>
      <c r="R59" s="229">
        <f t="shared" si="37"/>
        <v>930.2849999999999</v>
      </c>
      <c r="S59" s="425">
        <f t="shared" si="34"/>
        <v>0.006882856357310393</v>
      </c>
      <c r="T59" s="233">
        <v>846.209</v>
      </c>
      <c r="U59" s="230">
        <v>501.29100000000005</v>
      </c>
      <c r="V59" s="229">
        <v>0</v>
      </c>
      <c r="W59" s="230">
        <v>0</v>
      </c>
      <c r="X59" s="229">
        <f t="shared" si="35"/>
        <v>1347.5</v>
      </c>
      <c r="Y59" s="228">
        <f t="shared" si="36"/>
        <v>-0.3096215213358071</v>
      </c>
    </row>
    <row r="60" spans="1:25" s="220" customFormat="1" ht="19.5" customHeight="1">
      <c r="A60" s="235" t="s">
        <v>169</v>
      </c>
      <c r="B60" s="233">
        <v>140.524</v>
      </c>
      <c r="C60" s="230">
        <v>110.218</v>
      </c>
      <c r="D60" s="229">
        <v>0</v>
      </c>
      <c r="E60" s="230">
        <v>0</v>
      </c>
      <c r="F60" s="229">
        <f t="shared" si="31"/>
        <v>250.74200000000002</v>
      </c>
      <c r="G60" s="232">
        <f t="shared" si="32"/>
        <v>0.005557731187050453</v>
      </c>
      <c r="H60" s="233">
        <v>139.751</v>
      </c>
      <c r="I60" s="230">
        <v>193.32</v>
      </c>
      <c r="J60" s="229"/>
      <c r="K60" s="230"/>
      <c r="L60" s="229">
        <f t="shared" si="33"/>
        <v>333.071</v>
      </c>
      <c r="M60" s="405">
        <f t="shared" si="30"/>
        <v>-0.24718153186557823</v>
      </c>
      <c r="N60" s="410">
        <v>927.8929999999999</v>
      </c>
      <c r="O60" s="230">
        <v>717.304</v>
      </c>
      <c r="P60" s="229"/>
      <c r="Q60" s="230"/>
      <c r="R60" s="229">
        <f t="shared" si="37"/>
        <v>1645.197</v>
      </c>
      <c r="S60" s="425">
        <f t="shared" si="34"/>
        <v>0.012172242517591908</v>
      </c>
      <c r="T60" s="233">
        <v>332.73999999999995</v>
      </c>
      <c r="U60" s="230">
        <v>412.962</v>
      </c>
      <c r="V60" s="229"/>
      <c r="W60" s="230"/>
      <c r="X60" s="229">
        <f t="shared" si="35"/>
        <v>745.702</v>
      </c>
      <c r="Y60" s="228">
        <f t="shared" si="36"/>
        <v>1.2062392215657192</v>
      </c>
    </row>
    <row r="61" spans="1:25" s="220" customFormat="1" ht="19.5" customHeight="1">
      <c r="A61" s="235" t="s">
        <v>170</v>
      </c>
      <c r="B61" s="233">
        <v>137.836</v>
      </c>
      <c r="C61" s="230">
        <v>25.78</v>
      </c>
      <c r="D61" s="229">
        <v>0</v>
      </c>
      <c r="E61" s="230">
        <v>0</v>
      </c>
      <c r="F61" s="229">
        <f t="shared" si="31"/>
        <v>163.616</v>
      </c>
      <c r="G61" s="232">
        <f t="shared" si="32"/>
        <v>0.0036265713199242523</v>
      </c>
      <c r="H61" s="233">
        <v>321.983</v>
      </c>
      <c r="I61" s="230">
        <v>247.901</v>
      </c>
      <c r="J61" s="229"/>
      <c r="K61" s="230"/>
      <c r="L61" s="229">
        <f t="shared" si="33"/>
        <v>569.884</v>
      </c>
      <c r="M61" s="405">
        <f t="shared" si="30"/>
        <v>-0.7128959577738627</v>
      </c>
      <c r="N61" s="410">
        <v>372.836</v>
      </c>
      <c r="O61" s="230">
        <v>105.91300000000001</v>
      </c>
      <c r="P61" s="229"/>
      <c r="Q61" s="230"/>
      <c r="R61" s="229">
        <f t="shared" si="37"/>
        <v>478.749</v>
      </c>
      <c r="S61" s="425">
        <f t="shared" si="34"/>
        <v>0.003542097957299101</v>
      </c>
      <c r="T61" s="233">
        <v>1189.191</v>
      </c>
      <c r="U61" s="230">
        <v>1002.5620000000001</v>
      </c>
      <c r="V61" s="229"/>
      <c r="W61" s="230"/>
      <c r="X61" s="229">
        <f t="shared" si="35"/>
        <v>2191.753</v>
      </c>
      <c r="Y61" s="228">
        <f t="shared" si="36"/>
        <v>-0.7815679960287496</v>
      </c>
    </row>
    <row r="62" spans="1:25" s="220" customFormat="1" ht="19.5" customHeight="1">
      <c r="A62" s="235" t="s">
        <v>188</v>
      </c>
      <c r="B62" s="233">
        <v>59.846000000000004</v>
      </c>
      <c r="C62" s="230">
        <v>49.639</v>
      </c>
      <c r="D62" s="229">
        <v>0</v>
      </c>
      <c r="E62" s="230">
        <v>0</v>
      </c>
      <c r="F62" s="229">
        <f t="shared" si="31"/>
        <v>109.48500000000001</v>
      </c>
      <c r="G62" s="232">
        <f t="shared" si="32"/>
        <v>0.002426750201458945</v>
      </c>
      <c r="H62" s="233">
        <v>44.168</v>
      </c>
      <c r="I62" s="230">
        <v>14.093</v>
      </c>
      <c r="J62" s="229">
        <v>1.895</v>
      </c>
      <c r="K62" s="230">
        <v>1.871</v>
      </c>
      <c r="L62" s="229">
        <f t="shared" si="33"/>
        <v>62.027</v>
      </c>
      <c r="M62" s="405">
        <f t="shared" si="30"/>
        <v>0.765118416173602</v>
      </c>
      <c r="N62" s="410">
        <v>151.752</v>
      </c>
      <c r="O62" s="230">
        <v>137.038</v>
      </c>
      <c r="P62" s="229">
        <v>2.203</v>
      </c>
      <c r="Q62" s="230">
        <v>3.4979999999999998</v>
      </c>
      <c r="R62" s="229">
        <f t="shared" si="37"/>
        <v>294.491</v>
      </c>
      <c r="S62" s="425">
        <f t="shared" si="34"/>
        <v>0.00217883686345657</v>
      </c>
      <c r="T62" s="233">
        <v>146.213</v>
      </c>
      <c r="U62" s="230">
        <v>62.849000000000004</v>
      </c>
      <c r="V62" s="229">
        <v>4.493</v>
      </c>
      <c r="W62" s="230">
        <v>4.399</v>
      </c>
      <c r="X62" s="229">
        <f t="shared" si="35"/>
        <v>217.954</v>
      </c>
      <c r="Y62" s="228">
        <f t="shared" si="36"/>
        <v>0.35116125420960365</v>
      </c>
    </row>
    <row r="63" spans="1:25" s="220" customFormat="1" ht="19.5" customHeight="1">
      <c r="A63" s="235" t="s">
        <v>186</v>
      </c>
      <c r="B63" s="233">
        <v>78.393</v>
      </c>
      <c r="C63" s="230">
        <v>25.432</v>
      </c>
      <c r="D63" s="229">
        <v>0</v>
      </c>
      <c r="E63" s="230">
        <v>0</v>
      </c>
      <c r="F63" s="229">
        <f t="shared" si="24"/>
        <v>103.825</v>
      </c>
      <c r="G63" s="232">
        <f t="shared" si="25"/>
        <v>0.0023012955168879297</v>
      </c>
      <c r="H63" s="233">
        <v>58.111</v>
      </c>
      <c r="I63" s="230">
        <v>41.082</v>
      </c>
      <c r="J63" s="229">
        <v>0</v>
      </c>
      <c r="K63" s="230">
        <v>0.018</v>
      </c>
      <c r="L63" s="229">
        <f aca="true" t="shared" si="38" ref="L63:L71">SUM(H63:K63)</f>
        <v>99.211</v>
      </c>
      <c r="M63" s="405">
        <f t="shared" si="30"/>
        <v>0.046506939754664245</v>
      </c>
      <c r="N63" s="410">
        <v>175.929</v>
      </c>
      <c r="O63" s="230">
        <v>119.76000000000002</v>
      </c>
      <c r="P63" s="229">
        <v>0.861</v>
      </c>
      <c r="Q63" s="230">
        <v>0.9</v>
      </c>
      <c r="R63" s="229">
        <f t="shared" si="26"/>
        <v>297.45</v>
      </c>
      <c r="S63" s="425">
        <f t="shared" si="27"/>
        <v>0.0022007294791187397</v>
      </c>
      <c r="T63" s="233">
        <v>175.841</v>
      </c>
      <c r="U63" s="230">
        <v>125.599</v>
      </c>
      <c r="V63" s="229">
        <v>0</v>
      </c>
      <c r="W63" s="230">
        <v>0.018</v>
      </c>
      <c r="X63" s="229">
        <f t="shared" si="28"/>
        <v>301.45799999999997</v>
      </c>
      <c r="Y63" s="228">
        <f t="shared" si="29"/>
        <v>-0.013295384431662116</v>
      </c>
    </row>
    <row r="64" spans="1:25" s="220" customFormat="1" ht="19.5" customHeight="1" thickBot="1">
      <c r="A64" s="235" t="s">
        <v>168</v>
      </c>
      <c r="B64" s="233">
        <v>45.285</v>
      </c>
      <c r="C64" s="230">
        <v>9.867</v>
      </c>
      <c r="D64" s="229">
        <v>3.654</v>
      </c>
      <c r="E64" s="230">
        <v>0.537</v>
      </c>
      <c r="F64" s="229">
        <f>SUM(B64:E64)</f>
        <v>59.342999999999996</v>
      </c>
      <c r="G64" s="232">
        <f>F64/$F$9</f>
        <v>0.0013153458209360018</v>
      </c>
      <c r="H64" s="233">
        <v>77.815</v>
      </c>
      <c r="I64" s="230">
        <v>319.13100000000003</v>
      </c>
      <c r="J64" s="229">
        <v>0.565</v>
      </c>
      <c r="K64" s="230">
        <v>49.339</v>
      </c>
      <c r="L64" s="229">
        <f t="shared" si="38"/>
        <v>446.85</v>
      </c>
      <c r="M64" s="405">
        <f t="shared" si="30"/>
        <v>-0.8671970459885868</v>
      </c>
      <c r="N64" s="410">
        <v>181.455</v>
      </c>
      <c r="O64" s="230">
        <v>22.983</v>
      </c>
      <c r="P64" s="229">
        <v>32.382999999999996</v>
      </c>
      <c r="Q64" s="230">
        <v>24.201</v>
      </c>
      <c r="R64" s="229">
        <f>SUM(N64:Q64)</f>
        <v>261.02200000000005</v>
      </c>
      <c r="S64" s="425">
        <f>R64/$R$9</f>
        <v>0.0019312113299664877</v>
      </c>
      <c r="T64" s="233">
        <v>152.584</v>
      </c>
      <c r="U64" s="230">
        <v>877.548</v>
      </c>
      <c r="V64" s="229">
        <v>29.778000000000002</v>
      </c>
      <c r="W64" s="230">
        <v>116.87799999999999</v>
      </c>
      <c r="X64" s="229">
        <f>SUM(T64:W64)</f>
        <v>1176.788</v>
      </c>
      <c r="Y64" s="228">
        <f>IF(ISERROR(R64/X64-1),"         /0",IF(R64/X64&gt;5,"  *  ",(R64/X64-1)))</f>
        <v>-0.7781911440293409</v>
      </c>
    </row>
    <row r="65" spans="1:25" s="236" customFormat="1" ht="19.5" customHeight="1">
      <c r="A65" s="243" t="s">
        <v>57</v>
      </c>
      <c r="B65" s="240">
        <f>SUM(B66:B70)</f>
        <v>401.85800000000006</v>
      </c>
      <c r="C65" s="239">
        <f>SUM(C66:C70)</f>
        <v>199.875</v>
      </c>
      <c r="D65" s="238">
        <f>SUM(D66:D70)</f>
        <v>0</v>
      </c>
      <c r="E65" s="239">
        <f>SUM(E66:E70)</f>
        <v>98.571</v>
      </c>
      <c r="F65" s="238">
        <f t="shared" si="24"/>
        <v>700.3040000000001</v>
      </c>
      <c r="G65" s="241">
        <f t="shared" si="25"/>
        <v>0.015522335233890534</v>
      </c>
      <c r="H65" s="240">
        <f>SUM(H66:H70)</f>
        <v>424.225</v>
      </c>
      <c r="I65" s="239">
        <f>SUM(I66:I70)</f>
        <v>199.60899999999998</v>
      </c>
      <c r="J65" s="238">
        <f>SUM(J66:J70)</f>
        <v>0.2</v>
      </c>
      <c r="K65" s="239">
        <f>SUM(K66:K70)</f>
        <v>0.125</v>
      </c>
      <c r="L65" s="238">
        <f t="shared" si="38"/>
        <v>624.1590000000001</v>
      </c>
      <c r="M65" s="404">
        <f t="shared" si="30"/>
        <v>0.12199615803024555</v>
      </c>
      <c r="N65" s="409">
        <f>SUM(N66:N70)</f>
        <v>1555.3490000000002</v>
      </c>
      <c r="O65" s="239">
        <f>SUM(O66:O70)</f>
        <v>553.314</v>
      </c>
      <c r="P65" s="238">
        <f>SUM(P66:P70)</f>
        <v>0</v>
      </c>
      <c r="Q65" s="239">
        <f>SUM(Q66:Q70)</f>
        <v>266.206</v>
      </c>
      <c r="R65" s="238">
        <f t="shared" si="26"/>
        <v>2374.869</v>
      </c>
      <c r="S65" s="424">
        <f t="shared" si="27"/>
        <v>0.017570832803312297</v>
      </c>
      <c r="T65" s="240">
        <f>SUM(T66:T70)</f>
        <v>1732.805</v>
      </c>
      <c r="U65" s="239">
        <f>SUM(U66:U70)</f>
        <v>636.814</v>
      </c>
      <c r="V65" s="238">
        <f>SUM(V66:V70)</f>
        <v>0.275</v>
      </c>
      <c r="W65" s="239">
        <f>SUM(W66:W70)</f>
        <v>7.904</v>
      </c>
      <c r="X65" s="238">
        <f t="shared" si="28"/>
        <v>2377.7980000000002</v>
      </c>
      <c r="Y65" s="237">
        <f t="shared" si="29"/>
        <v>-0.0012318119537488847</v>
      </c>
    </row>
    <row r="66" spans="1:25" ht="19.5" customHeight="1">
      <c r="A66" s="235" t="s">
        <v>170</v>
      </c>
      <c r="B66" s="233">
        <v>224.053</v>
      </c>
      <c r="C66" s="230">
        <v>111.154</v>
      </c>
      <c r="D66" s="229">
        <v>0</v>
      </c>
      <c r="E66" s="230">
        <v>0</v>
      </c>
      <c r="F66" s="229">
        <f t="shared" si="24"/>
        <v>335.207</v>
      </c>
      <c r="G66" s="232">
        <f t="shared" si="25"/>
        <v>0.007429909620317382</v>
      </c>
      <c r="H66" s="233">
        <v>178.923</v>
      </c>
      <c r="I66" s="230">
        <v>175.899</v>
      </c>
      <c r="J66" s="229"/>
      <c r="K66" s="230"/>
      <c r="L66" s="229">
        <f t="shared" si="38"/>
        <v>354.822</v>
      </c>
      <c r="M66" s="405">
        <f t="shared" si="30"/>
        <v>-0.05528123960746523</v>
      </c>
      <c r="N66" s="410">
        <v>973.03</v>
      </c>
      <c r="O66" s="230">
        <v>318.94399999999996</v>
      </c>
      <c r="P66" s="229"/>
      <c r="Q66" s="230"/>
      <c r="R66" s="229">
        <f t="shared" si="26"/>
        <v>1291.974</v>
      </c>
      <c r="S66" s="425">
        <f t="shared" si="27"/>
        <v>0.009558867937653233</v>
      </c>
      <c r="T66" s="233">
        <v>1021.49</v>
      </c>
      <c r="U66" s="230">
        <v>455.65</v>
      </c>
      <c r="V66" s="229"/>
      <c r="W66" s="230"/>
      <c r="X66" s="229">
        <f t="shared" si="28"/>
        <v>1477.1399999999999</v>
      </c>
      <c r="Y66" s="228">
        <f t="shared" si="29"/>
        <v>-0.12535440107234253</v>
      </c>
    </row>
    <row r="67" spans="1:25" ht="19.5" customHeight="1">
      <c r="A67" s="235" t="s">
        <v>169</v>
      </c>
      <c r="B67" s="233">
        <v>79.499</v>
      </c>
      <c r="C67" s="230">
        <v>45.939</v>
      </c>
      <c r="D67" s="229">
        <v>0</v>
      </c>
      <c r="E67" s="230">
        <v>0</v>
      </c>
      <c r="F67" s="229">
        <f>SUM(B67:E67)</f>
        <v>125.43799999999999</v>
      </c>
      <c r="G67" s="232">
        <f>F67/$F$9</f>
        <v>0.0027803506578125505</v>
      </c>
      <c r="H67" s="233">
        <v>206.566</v>
      </c>
      <c r="I67" s="230">
        <v>20.808</v>
      </c>
      <c r="J67" s="229"/>
      <c r="K67" s="230"/>
      <c r="L67" s="229">
        <f t="shared" si="38"/>
        <v>227.374</v>
      </c>
      <c r="M67" s="405">
        <f>IF(ISERROR(F67/L67-1),"         /0",(F67/L67-1))</f>
        <v>-0.44831862921882015</v>
      </c>
      <c r="N67" s="410">
        <v>395.63800000000003</v>
      </c>
      <c r="O67" s="230">
        <v>181.11599999999999</v>
      </c>
      <c r="P67" s="229"/>
      <c r="Q67" s="230"/>
      <c r="R67" s="229">
        <f>SUM(N67:Q67)</f>
        <v>576.754</v>
      </c>
      <c r="S67" s="425">
        <f>R67/$R$9</f>
        <v>0.004267202992098334</v>
      </c>
      <c r="T67" s="233">
        <v>574.393</v>
      </c>
      <c r="U67" s="230">
        <v>138.12800000000001</v>
      </c>
      <c r="V67" s="229"/>
      <c r="W67" s="230"/>
      <c r="X67" s="229">
        <f>SUM(T67:W67)</f>
        <v>712.5210000000001</v>
      </c>
      <c r="Y67" s="228">
        <f>IF(ISERROR(R67/X67-1),"         /0",IF(R67/X67&gt;5,"  *  ",(R67/X67-1)))</f>
        <v>-0.19054455938842507</v>
      </c>
    </row>
    <row r="68" spans="1:25" ht="19.5" customHeight="1">
      <c r="A68" s="235" t="s">
        <v>208</v>
      </c>
      <c r="B68" s="233">
        <v>0</v>
      </c>
      <c r="C68" s="230">
        <v>0</v>
      </c>
      <c r="D68" s="229">
        <v>0</v>
      </c>
      <c r="E68" s="230">
        <v>98.571</v>
      </c>
      <c r="F68" s="229">
        <f>SUM(B68:E68)</f>
        <v>98.571</v>
      </c>
      <c r="G68" s="232">
        <f>F68/$F$9</f>
        <v>0.0021848398785953294</v>
      </c>
      <c r="H68" s="233"/>
      <c r="I68" s="230"/>
      <c r="J68" s="229"/>
      <c r="K68" s="230"/>
      <c r="L68" s="229">
        <f t="shared" si="38"/>
        <v>0</v>
      </c>
      <c r="M68" s="405" t="str">
        <f>IF(ISERROR(F68/L68-1),"         /0",(F68/L68-1))</f>
        <v>         /0</v>
      </c>
      <c r="N68" s="410"/>
      <c r="O68" s="230"/>
      <c r="P68" s="229"/>
      <c r="Q68" s="230">
        <v>266.206</v>
      </c>
      <c r="R68" s="229">
        <f>SUM(N68:Q68)</f>
        <v>266.206</v>
      </c>
      <c r="S68" s="425">
        <f>R68/$R$9</f>
        <v>0.0019695659496328233</v>
      </c>
      <c r="T68" s="233"/>
      <c r="U68" s="230"/>
      <c r="V68" s="229"/>
      <c r="W68" s="230"/>
      <c r="X68" s="229">
        <f>SUM(T68:W68)</f>
        <v>0</v>
      </c>
      <c r="Y68" s="228" t="str">
        <f>IF(ISERROR(R68/X68-1),"         /0",IF(R68/X68&gt;5,"  *  ",(R68/X68-1)))</f>
        <v>         /0</v>
      </c>
    </row>
    <row r="69" spans="1:25" ht="19.5" customHeight="1">
      <c r="A69" s="235" t="s">
        <v>157</v>
      </c>
      <c r="B69" s="233">
        <v>49.831</v>
      </c>
      <c r="C69" s="230">
        <v>8.953999999999999</v>
      </c>
      <c r="D69" s="229">
        <v>0</v>
      </c>
      <c r="E69" s="230">
        <v>0</v>
      </c>
      <c r="F69" s="229">
        <f>SUM(B69:E69)</f>
        <v>58.785000000000004</v>
      </c>
      <c r="G69" s="232">
        <f>F69/$F$9</f>
        <v>0.0013029776735878347</v>
      </c>
      <c r="H69" s="233">
        <v>30.901000000000003</v>
      </c>
      <c r="I69" s="230">
        <v>2.902</v>
      </c>
      <c r="J69" s="229">
        <v>0</v>
      </c>
      <c r="K69" s="230">
        <v>0</v>
      </c>
      <c r="L69" s="229">
        <f t="shared" si="38"/>
        <v>33.803000000000004</v>
      </c>
      <c r="M69" s="405">
        <f t="shared" si="30"/>
        <v>0.7390468301630031</v>
      </c>
      <c r="N69" s="410">
        <v>129.92999999999998</v>
      </c>
      <c r="O69" s="230">
        <v>10.194999999999999</v>
      </c>
      <c r="P69" s="229">
        <v>0</v>
      </c>
      <c r="Q69" s="230">
        <v>0</v>
      </c>
      <c r="R69" s="229">
        <f>SUM(N69:Q69)</f>
        <v>140.12499999999997</v>
      </c>
      <c r="S69" s="425">
        <f>R69/$R$9</f>
        <v>0.0010367363195882108</v>
      </c>
      <c r="T69" s="233">
        <v>86.028</v>
      </c>
      <c r="U69" s="230">
        <v>4.472</v>
      </c>
      <c r="V69" s="229">
        <v>0</v>
      </c>
      <c r="W69" s="230">
        <v>0</v>
      </c>
      <c r="X69" s="229">
        <f>SUM(T69:W69)</f>
        <v>90.5</v>
      </c>
      <c r="Y69" s="228">
        <f>IF(ISERROR(R69/X69-1),"         /0",IF(R69/X69&gt;5,"  *  ",(R69/X69-1)))</f>
        <v>0.5483425414364638</v>
      </c>
    </row>
    <row r="70" spans="1:25" ht="19.5" customHeight="1" thickBot="1">
      <c r="A70" s="235" t="s">
        <v>168</v>
      </c>
      <c r="B70" s="233">
        <v>48.474999999999994</v>
      </c>
      <c r="C70" s="230">
        <v>33.828</v>
      </c>
      <c r="D70" s="229">
        <v>0</v>
      </c>
      <c r="E70" s="230">
        <v>0</v>
      </c>
      <c r="F70" s="229">
        <f>SUM(B70:E70)</f>
        <v>82.303</v>
      </c>
      <c r="G70" s="232">
        <f>F70/$F$9</f>
        <v>0.0018242574035774355</v>
      </c>
      <c r="H70" s="233">
        <v>7.834999999999999</v>
      </c>
      <c r="I70" s="230">
        <v>0</v>
      </c>
      <c r="J70" s="229">
        <v>0.2</v>
      </c>
      <c r="K70" s="230">
        <v>0.125</v>
      </c>
      <c r="L70" s="229">
        <f t="shared" si="38"/>
        <v>8.159999999999998</v>
      </c>
      <c r="M70" s="405">
        <f t="shared" si="30"/>
        <v>9.086151960784315</v>
      </c>
      <c r="N70" s="410">
        <v>56.75099999999999</v>
      </c>
      <c r="O70" s="230">
        <v>43.059000000000005</v>
      </c>
      <c r="P70" s="229">
        <v>0</v>
      </c>
      <c r="Q70" s="230">
        <v>0</v>
      </c>
      <c r="R70" s="229">
        <f>SUM(N70:Q70)</f>
        <v>99.81</v>
      </c>
      <c r="S70" s="425">
        <f>R70/$R$9</f>
        <v>0.0007384596043396921</v>
      </c>
      <c r="T70" s="233">
        <v>50.894000000000005</v>
      </c>
      <c r="U70" s="230">
        <v>38.564</v>
      </c>
      <c r="V70" s="229">
        <v>0.275</v>
      </c>
      <c r="W70" s="230">
        <v>7.904</v>
      </c>
      <c r="X70" s="229">
        <f>SUM(T70:W70)</f>
        <v>97.637</v>
      </c>
      <c r="Y70" s="228">
        <f>IF(ISERROR(R70/X70-1),"         /0",IF(R70/X70&gt;5,"  *  ",(R70/X70-1)))</f>
        <v>0.02225590708440439</v>
      </c>
    </row>
    <row r="71" spans="1:25" s="330" customFormat="1" ht="19.5" customHeight="1" thickBot="1">
      <c r="A71" s="336" t="s">
        <v>56</v>
      </c>
      <c r="B71" s="334">
        <v>96.25999999999999</v>
      </c>
      <c r="C71" s="333">
        <v>47.294</v>
      </c>
      <c r="D71" s="332">
        <v>0.28</v>
      </c>
      <c r="E71" s="333">
        <v>9.747</v>
      </c>
      <c r="F71" s="332">
        <f>SUM(B71:E71)</f>
        <v>153.58099999999996</v>
      </c>
      <c r="G71" s="335">
        <f>F71/$F$9</f>
        <v>0.0034041441539047917</v>
      </c>
      <c r="H71" s="334">
        <v>109.994</v>
      </c>
      <c r="I71" s="333">
        <v>0</v>
      </c>
      <c r="J71" s="332">
        <v>0</v>
      </c>
      <c r="K71" s="333">
        <v>0</v>
      </c>
      <c r="L71" s="332">
        <f t="shared" si="38"/>
        <v>109.994</v>
      </c>
      <c r="M71" s="407">
        <f t="shared" si="30"/>
        <v>0.39626706911286025</v>
      </c>
      <c r="N71" s="412">
        <v>238.07899999999998</v>
      </c>
      <c r="O71" s="333">
        <v>47.294</v>
      </c>
      <c r="P71" s="332">
        <v>0.42999999999999994</v>
      </c>
      <c r="Q71" s="333">
        <v>10.047</v>
      </c>
      <c r="R71" s="332">
        <f>SUM(N71:Q71)</f>
        <v>295.85</v>
      </c>
      <c r="S71" s="427">
        <f>R71/$R$9</f>
        <v>0.00218889163354271</v>
      </c>
      <c r="T71" s="334">
        <v>239.284</v>
      </c>
      <c r="U71" s="333">
        <v>7.309</v>
      </c>
      <c r="V71" s="332">
        <v>0</v>
      </c>
      <c r="W71" s="333">
        <v>0</v>
      </c>
      <c r="X71" s="332">
        <f>SUM(T71:W71)</f>
        <v>246.593</v>
      </c>
      <c r="Y71" s="331">
        <f>IF(ISERROR(R71/X71-1),"         /0",IF(R71/X71&gt;5,"  *  ",(R71/X71-1)))</f>
        <v>0.19975019566654373</v>
      </c>
    </row>
    <row r="72" ht="15" thickTop="1">
      <c r="A72" s="121" t="s">
        <v>43</v>
      </c>
    </row>
    <row r="73" ht="14.25">
      <c r="A73" s="121" t="s">
        <v>55</v>
      </c>
    </row>
    <row r="74" ht="14.25">
      <c r="A74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2:Y65536 M72:M65536 Y3 M3">
    <cfRule type="cellIs" priority="4" dxfId="91" operator="lessThan" stopIfTrue="1">
      <formula>0</formula>
    </cfRule>
  </conditionalFormatting>
  <conditionalFormatting sqref="Y9:Y71 M9:M71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selection activeCell="B69" sqref="B69"/>
    </sheetView>
  </sheetViews>
  <sheetFormatPr defaultColWidth="8.00390625" defaultRowHeight="15"/>
  <cols>
    <col min="1" max="1" width="25.28125" style="128" customWidth="1"/>
    <col min="2" max="2" width="39.421875" style="128" customWidth="1"/>
    <col min="3" max="4" width="12.28125" style="128" customWidth="1"/>
    <col min="5" max="5" width="9.140625" style="128" customWidth="1"/>
    <col min="6" max="6" width="11.28125" style="128" customWidth="1"/>
    <col min="7" max="7" width="11.7109375" style="128" customWidth="1"/>
    <col min="8" max="8" width="10.28125" style="128" customWidth="1"/>
    <col min="9" max="10" width="12.7109375" style="128" customWidth="1"/>
    <col min="11" max="11" width="9.7109375" style="128" customWidth="1"/>
    <col min="12" max="12" width="10.7109375" style="128" customWidth="1"/>
    <col min="13" max="13" width="12.7109375" style="128" customWidth="1"/>
    <col min="14" max="14" width="9.28125" style="128" customWidth="1"/>
    <col min="15" max="16" width="13.00390625" style="128" customWidth="1"/>
    <col min="17" max="18" width="10.7109375" style="128" customWidth="1"/>
    <col min="19" max="19" width="13.00390625" style="128" customWidth="1"/>
    <col min="20" max="20" width="10.7109375" style="128" customWidth="1"/>
    <col min="21" max="22" width="13.140625" style="128" customWidth="1"/>
    <col min="23" max="23" width="10.28125" style="128" customWidth="1"/>
    <col min="24" max="24" width="10.8515625" style="128" customWidth="1"/>
    <col min="25" max="25" width="13.00390625" style="128" customWidth="1"/>
    <col min="26" max="26" width="9.8515625" style="128" customWidth="1"/>
    <col min="27" max="16384" width="8.00390625" style="128" customWidth="1"/>
  </cols>
  <sheetData>
    <row r="1" spans="25:26" ht="21" thickBot="1">
      <c r="Y1" s="666" t="s">
        <v>28</v>
      </c>
      <c r="Z1" s="667"/>
    </row>
    <row r="2" ht="9.75" customHeight="1" thickBot="1"/>
    <row r="3" spans="1:26" ht="24" customHeight="1" thickTop="1">
      <c r="A3" s="579" t="s">
        <v>120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59" t="s">
        <v>122</v>
      </c>
      <c r="C5" s="568" t="s">
        <v>36</v>
      </c>
      <c r="D5" s="569"/>
      <c r="E5" s="569"/>
      <c r="F5" s="569"/>
      <c r="G5" s="569"/>
      <c r="H5" s="569"/>
      <c r="I5" s="569"/>
      <c r="J5" s="569"/>
      <c r="K5" s="570"/>
      <c r="L5" s="570"/>
      <c r="M5" s="570"/>
      <c r="N5" s="571"/>
      <c r="O5" s="572" t="s">
        <v>35</v>
      </c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71"/>
    </row>
    <row r="6" spans="1:26" s="173" customFormat="1" ht="26.25" customHeight="1" thickBot="1">
      <c r="A6" s="660"/>
      <c r="B6" s="660"/>
      <c r="C6" s="668" t="s">
        <v>153</v>
      </c>
      <c r="D6" s="664"/>
      <c r="E6" s="664"/>
      <c r="F6" s="664"/>
      <c r="G6" s="665"/>
      <c r="H6" s="565" t="s">
        <v>34</v>
      </c>
      <c r="I6" s="668" t="s">
        <v>154</v>
      </c>
      <c r="J6" s="664"/>
      <c r="K6" s="664"/>
      <c r="L6" s="664"/>
      <c r="M6" s="665"/>
      <c r="N6" s="565" t="s">
        <v>33</v>
      </c>
      <c r="O6" s="663" t="s">
        <v>155</v>
      </c>
      <c r="P6" s="664"/>
      <c r="Q6" s="664"/>
      <c r="R6" s="664"/>
      <c r="S6" s="665"/>
      <c r="T6" s="565" t="s">
        <v>34</v>
      </c>
      <c r="U6" s="663" t="s">
        <v>156</v>
      </c>
      <c r="V6" s="664"/>
      <c r="W6" s="664"/>
      <c r="X6" s="664"/>
      <c r="Y6" s="665"/>
      <c r="Z6" s="565" t="s">
        <v>33</v>
      </c>
    </row>
    <row r="7" spans="1:26" s="168" customFormat="1" ht="26.25" customHeight="1">
      <c r="A7" s="661"/>
      <c r="B7" s="661"/>
      <c r="C7" s="588" t="s">
        <v>22</v>
      </c>
      <c r="D7" s="589"/>
      <c r="E7" s="586" t="s">
        <v>21</v>
      </c>
      <c r="F7" s="587"/>
      <c r="G7" s="573" t="s">
        <v>17</v>
      </c>
      <c r="H7" s="566"/>
      <c r="I7" s="588" t="s">
        <v>22</v>
      </c>
      <c r="J7" s="589"/>
      <c r="K7" s="586" t="s">
        <v>21</v>
      </c>
      <c r="L7" s="587"/>
      <c r="M7" s="573" t="s">
        <v>17</v>
      </c>
      <c r="N7" s="566"/>
      <c r="O7" s="589" t="s">
        <v>22</v>
      </c>
      <c r="P7" s="589"/>
      <c r="Q7" s="594" t="s">
        <v>21</v>
      </c>
      <c r="R7" s="589"/>
      <c r="S7" s="573" t="s">
        <v>17</v>
      </c>
      <c r="T7" s="566"/>
      <c r="U7" s="595" t="s">
        <v>22</v>
      </c>
      <c r="V7" s="587"/>
      <c r="W7" s="586" t="s">
        <v>21</v>
      </c>
      <c r="X7" s="590"/>
      <c r="Y7" s="573" t="s">
        <v>17</v>
      </c>
      <c r="Z7" s="566"/>
    </row>
    <row r="8" spans="1:26" s="168" customFormat="1" ht="15.75" thickBot="1">
      <c r="A8" s="662"/>
      <c r="B8" s="662"/>
      <c r="C8" s="171" t="s">
        <v>19</v>
      </c>
      <c r="D8" s="169" t="s">
        <v>18</v>
      </c>
      <c r="E8" s="170" t="s">
        <v>19</v>
      </c>
      <c r="F8" s="169" t="s">
        <v>18</v>
      </c>
      <c r="G8" s="574"/>
      <c r="H8" s="567"/>
      <c r="I8" s="171" t="s">
        <v>19</v>
      </c>
      <c r="J8" s="169" t="s">
        <v>18</v>
      </c>
      <c r="K8" s="170" t="s">
        <v>19</v>
      </c>
      <c r="L8" s="169" t="s">
        <v>18</v>
      </c>
      <c r="M8" s="574"/>
      <c r="N8" s="567"/>
      <c r="O8" s="172" t="s">
        <v>19</v>
      </c>
      <c r="P8" s="169" t="s">
        <v>18</v>
      </c>
      <c r="Q8" s="170" t="s">
        <v>19</v>
      </c>
      <c r="R8" s="169" t="s">
        <v>18</v>
      </c>
      <c r="S8" s="574"/>
      <c r="T8" s="567"/>
      <c r="U8" s="171" t="s">
        <v>19</v>
      </c>
      <c r="V8" s="169" t="s">
        <v>18</v>
      </c>
      <c r="W8" s="170" t="s">
        <v>19</v>
      </c>
      <c r="X8" s="169" t="s">
        <v>18</v>
      </c>
      <c r="Y8" s="574"/>
      <c r="Z8" s="567"/>
    </row>
    <row r="9" spans="1:26" s="157" customFormat="1" ht="18" customHeight="1" thickBot="1" thickTop="1">
      <c r="A9" s="167" t="s">
        <v>24</v>
      </c>
      <c r="B9" s="372"/>
      <c r="C9" s="166">
        <f>SUM(C10:C62)</f>
        <v>1582859</v>
      </c>
      <c r="D9" s="160">
        <f>SUM(D10:D62)</f>
        <v>1582859</v>
      </c>
      <c r="E9" s="161">
        <f>SUM(E10:E62)</f>
        <v>67739</v>
      </c>
      <c r="F9" s="160">
        <f>SUM(F10:F62)</f>
        <v>67739</v>
      </c>
      <c r="G9" s="159">
        <f>SUM(C9:F9)</f>
        <v>3301196</v>
      </c>
      <c r="H9" s="163">
        <f aca="true" t="shared" si="0" ref="H9:H18">G9/$G$9</f>
        <v>1</v>
      </c>
      <c r="I9" s="162">
        <f>SUM(I10:I62)</f>
        <v>1478654</v>
      </c>
      <c r="J9" s="160">
        <f>SUM(J10:J62)</f>
        <v>1478654</v>
      </c>
      <c r="K9" s="161">
        <f>SUM(K10:K62)</f>
        <v>77348</v>
      </c>
      <c r="L9" s="160">
        <f>SUM(L10:L62)</f>
        <v>77348</v>
      </c>
      <c r="M9" s="159">
        <f aca="true" t="shared" si="1" ref="M9:M18">SUM(I9:L9)</f>
        <v>3112004</v>
      </c>
      <c r="N9" s="165">
        <f aca="true" t="shared" si="2" ref="N9:N18">IF(ISERROR(G9/M9-1),"         /0",(G9/M9-1))</f>
        <v>0.06079426633127727</v>
      </c>
      <c r="O9" s="164">
        <f>SUM(O10:O62)</f>
        <v>4611639</v>
      </c>
      <c r="P9" s="160">
        <f>SUM(P10:P62)</f>
        <v>4611639</v>
      </c>
      <c r="Q9" s="161">
        <f>SUM(Q10:Q62)</f>
        <v>207003</v>
      </c>
      <c r="R9" s="160">
        <f>SUM(R10:R62)</f>
        <v>207003</v>
      </c>
      <c r="S9" s="159">
        <f aca="true" t="shared" si="3" ref="S9:S18">SUM(O9:R9)</f>
        <v>9637284</v>
      </c>
      <c r="T9" s="163">
        <f aca="true" t="shared" si="4" ref="T9:T18">S9/$S$9</f>
        <v>1</v>
      </c>
      <c r="U9" s="162">
        <f>SUM(U10:U62)</f>
        <v>4352320</v>
      </c>
      <c r="V9" s="160">
        <f>SUM(V10:V62)</f>
        <v>4352320</v>
      </c>
      <c r="W9" s="161">
        <f>SUM(W10:W62)</f>
        <v>215898</v>
      </c>
      <c r="X9" s="160">
        <f>SUM(X10:X62)</f>
        <v>215898</v>
      </c>
      <c r="Y9" s="159">
        <f aca="true" t="shared" si="5" ref="Y9:Y18">SUM(U9:X9)</f>
        <v>9136436</v>
      </c>
      <c r="Z9" s="158">
        <f>IF(ISERROR(S9/Y9-1),"         /0",(S9/Y9-1))</f>
        <v>0.05481874989328439</v>
      </c>
    </row>
    <row r="10" spans="1:26" ht="21" customHeight="1" thickTop="1">
      <c r="A10" s="156" t="s">
        <v>359</v>
      </c>
      <c r="B10" s="373" t="s">
        <v>360</v>
      </c>
      <c r="C10" s="154">
        <v>576703</v>
      </c>
      <c r="D10" s="150">
        <v>592038</v>
      </c>
      <c r="E10" s="151">
        <v>16030</v>
      </c>
      <c r="F10" s="150">
        <v>15300</v>
      </c>
      <c r="G10" s="149">
        <f aca="true" t="shared" si="6" ref="G10:G62">SUM(C10:F10)</f>
        <v>1200071</v>
      </c>
      <c r="H10" s="153">
        <f t="shared" si="0"/>
        <v>0.3635261281062984</v>
      </c>
      <c r="I10" s="152">
        <v>536824</v>
      </c>
      <c r="J10" s="150">
        <v>530648</v>
      </c>
      <c r="K10" s="151">
        <v>20157</v>
      </c>
      <c r="L10" s="150">
        <v>20169</v>
      </c>
      <c r="M10" s="149">
        <f t="shared" si="1"/>
        <v>1107798</v>
      </c>
      <c r="N10" s="155">
        <f t="shared" si="2"/>
        <v>0.08329406624673452</v>
      </c>
      <c r="O10" s="154">
        <v>1621961</v>
      </c>
      <c r="P10" s="150">
        <v>1712246</v>
      </c>
      <c r="Q10" s="151">
        <v>47712</v>
      </c>
      <c r="R10" s="150">
        <v>47773</v>
      </c>
      <c r="S10" s="149">
        <f t="shared" si="3"/>
        <v>3429692</v>
      </c>
      <c r="T10" s="153">
        <f t="shared" si="4"/>
        <v>0.35587744430899826</v>
      </c>
      <c r="U10" s="152">
        <v>1497769</v>
      </c>
      <c r="V10" s="150">
        <v>1600943</v>
      </c>
      <c r="W10" s="151">
        <v>52605</v>
      </c>
      <c r="X10" s="150">
        <v>53889</v>
      </c>
      <c r="Y10" s="149">
        <f t="shared" si="5"/>
        <v>3205206</v>
      </c>
      <c r="Z10" s="148">
        <f aca="true" t="shared" si="7" ref="Z10:Z18">IF(ISERROR(S10/Y10-1),"         /0",IF(S10/Y10&gt;5,"  *  ",(S10/Y10-1)))</f>
        <v>0.07003793203931363</v>
      </c>
    </row>
    <row r="11" spans="1:26" ht="21" customHeight="1">
      <c r="A11" s="147" t="s">
        <v>361</v>
      </c>
      <c r="B11" s="374" t="s">
        <v>362</v>
      </c>
      <c r="C11" s="145">
        <v>204307</v>
      </c>
      <c r="D11" s="141">
        <v>203904</v>
      </c>
      <c r="E11" s="142">
        <v>961</v>
      </c>
      <c r="F11" s="141">
        <v>1143</v>
      </c>
      <c r="G11" s="140">
        <f t="shared" si="6"/>
        <v>410315</v>
      </c>
      <c r="H11" s="144">
        <f t="shared" si="0"/>
        <v>0.12429283205238344</v>
      </c>
      <c r="I11" s="143">
        <v>192762</v>
      </c>
      <c r="J11" s="141">
        <v>197108</v>
      </c>
      <c r="K11" s="142">
        <v>5864</v>
      </c>
      <c r="L11" s="141">
        <v>5380</v>
      </c>
      <c r="M11" s="140">
        <f t="shared" si="1"/>
        <v>401114</v>
      </c>
      <c r="N11" s="146">
        <f t="shared" si="2"/>
        <v>0.022938615954566588</v>
      </c>
      <c r="O11" s="145">
        <v>600871</v>
      </c>
      <c r="P11" s="141">
        <v>598259</v>
      </c>
      <c r="Q11" s="142">
        <v>3369</v>
      </c>
      <c r="R11" s="141">
        <v>4400</v>
      </c>
      <c r="S11" s="140">
        <f t="shared" si="3"/>
        <v>1206899</v>
      </c>
      <c r="T11" s="144">
        <f t="shared" si="4"/>
        <v>0.12523227498535894</v>
      </c>
      <c r="U11" s="143">
        <v>576879</v>
      </c>
      <c r="V11" s="141">
        <v>572161</v>
      </c>
      <c r="W11" s="142">
        <v>11907</v>
      </c>
      <c r="X11" s="141">
        <v>11911</v>
      </c>
      <c r="Y11" s="140">
        <f t="shared" si="5"/>
        <v>1172858</v>
      </c>
      <c r="Z11" s="139">
        <f t="shared" si="7"/>
        <v>0.02902397391670597</v>
      </c>
    </row>
    <row r="12" spans="1:26" ht="21" customHeight="1">
      <c r="A12" s="147" t="s">
        <v>363</v>
      </c>
      <c r="B12" s="374" t="s">
        <v>364</v>
      </c>
      <c r="C12" s="145">
        <v>146003</v>
      </c>
      <c r="D12" s="141">
        <v>145888</v>
      </c>
      <c r="E12" s="142">
        <v>2570</v>
      </c>
      <c r="F12" s="141">
        <v>2758</v>
      </c>
      <c r="G12" s="140">
        <f t="shared" si="6"/>
        <v>297219</v>
      </c>
      <c r="H12" s="144">
        <f t="shared" si="0"/>
        <v>0.09003373322880556</v>
      </c>
      <c r="I12" s="143">
        <v>132018</v>
      </c>
      <c r="J12" s="141">
        <v>131436</v>
      </c>
      <c r="K12" s="142">
        <v>3579</v>
      </c>
      <c r="L12" s="141">
        <v>3543</v>
      </c>
      <c r="M12" s="140">
        <f t="shared" si="1"/>
        <v>270576</v>
      </c>
      <c r="N12" s="146">
        <f t="shared" si="2"/>
        <v>0.09846771332268944</v>
      </c>
      <c r="O12" s="145">
        <v>425499</v>
      </c>
      <c r="P12" s="141">
        <v>414641</v>
      </c>
      <c r="Q12" s="142">
        <v>7448</v>
      </c>
      <c r="R12" s="141">
        <v>8080</v>
      </c>
      <c r="S12" s="140">
        <f t="shared" si="3"/>
        <v>855668</v>
      </c>
      <c r="T12" s="144">
        <f t="shared" si="4"/>
        <v>0.08878725582850935</v>
      </c>
      <c r="U12" s="143">
        <v>388548</v>
      </c>
      <c r="V12" s="141">
        <v>368395</v>
      </c>
      <c r="W12" s="142">
        <v>9612</v>
      </c>
      <c r="X12" s="141">
        <v>9750</v>
      </c>
      <c r="Y12" s="140">
        <f t="shared" si="5"/>
        <v>776305</v>
      </c>
      <c r="Z12" s="139">
        <f t="shared" si="7"/>
        <v>0.1022317259324621</v>
      </c>
    </row>
    <row r="13" spans="1:26" ht="21" customHeight="1">
      <c r="A13" s="147" t="s">
        <v>365</v>
      </c>
      <c r="B13" s="374" t="s">
        <v>366</v>
      </c>
      <c r="C13" s="145">
        <v>114094</v>
      </c>
      <c r="D13" s="141">
        <v>112219</v>
      </c>
      <c r="E13" s="142">
        <v>259</v>
      </c>
      <c r="F13" s="141">
        <v>332</v>
      </c>
      <c r="G13" s="140">
        <f t="shared" si="6"/>
        <v>226904</v>
      </c>
      <c r="H13" s="144">
        <f t="shared" si="0"/>
        <v>0.06873387705546717</v>
      </c>
      <c r="I13" s="143">
        <v>116316</v>
      </c>
      <c r="J13" s="141">
        <v>117155</v>
      </c>
      <c r="K13" s="142">
        <v>2199</v>
      </c>
      <c r="L13" s="141">
        <v>2036</v>
      </c>
      <c r="M13" s="140">
        <f t="shared" si="1"/>
        <v>237706</v>
      </c>
      <c r="N13" s="146">
        <f t="shared" si="2"/>
        <v>-0.04544268970913645</v>
      </c>
      <c r="O13" s="145">
        <v>355830</v>
      </c>
      <c r="P13" s="141">
        <v>344543</v>
      </c>
      <c r="Q13" s="142">
        <v>1509</v>
      </c>
      <c r="R13" s="141">
        <v>1374</v>
      </c>
      <c r="S13" s="140">
        <f t="shared" si="3"/>
        <v>703256</v>
      </c>
      <c r="T13" s="144">
        <f t="shared" si="4"/>
        <v>0.07297242667124887</v>
      </c>
      <c r="U13" s="143">
        <v>376801</v>
      </c>
      <c r="V13" s="141">
        <v>360111</v>
      </c>
      <c r="W13" s="142">
        <v>3697</v>
      </c>
      <c r="X13" s="141">
        <v>3204</v>
      </c>
      <c r="Y13" s="140">
        <f t="shared" si="5"/>
        <v>743813</v>
      </c>
      <c r="Z13" s="139">
        <f t="shared" si="7"/>
        <v>-0.0545258015119392</v>
      </c>
    </row>
    <row r="14" spans="1:26" ht="21" customHeight="1">
      <c r="A14" s="147" t="s">
        <v>367</v>
      </c>
      <c r="B14" s="374" t="s">
        <v>368</v>
      </c>
      <c r="C14" s="145">
        <v>86342</v>
      </c>
      <c r="D14" s="141">
        <v>80865</v>
      </c>
      <c r="E14" s="142">
        <v>1617</v>
      </c>
      <c r="F14" s="141">
        <v>1300</v>
      </c>
      <c r="G14" s="140">
        <f t="shared" si="6"/>
        <v>170124</v>
      </c>
      <c r="H14" s="144">
        <f t="shared" si="0"/>
        <v>0.05153405008366665</v>
      </c>
      <c r="I14" s="143">
        <v>72387</v>
      </c>
      <c r="J14" s="141">
        <v>73919</v>
      </c>
      <c r="K14" s="142">
        <v>1845</v>
      </c>
      <c r="L14" s="141">
        <v>1958</v>
      </c>
      <c r="M14" s="140">
        <f t="shared" si="1"/>
        <v>150109</v>
      </c>
      <c r="N14" s="146">
        <f t="shared" si="2"/>
        <v>0.13333644218534535</v>
      </c>
      <c r="O14" s="145">
        <v>248464</v>
      </c>
      <c r="P14" s="141">
        <v>235337</v>
      </c>
      <c r="Q14" s="142">
        <v>3665</v>
      </c>
      <c r="R14" s="141">
        <v>3540</v>
      </c>
      <c r="S14" s="140">
        <f t="shared" si="3"/>
        <v>491006</v>
      </c>
      <c r="T14" s="144">
        <f t="shared" si="4"/>
        <v>0.0509485867595061</v>
      </c>
      <c r="U14" s="143">
        <v>227054</v>
      </c>
      <c r="V14" s="141">
        <v>214962</v>
      </c>
      <c r="W14" s="142">
        <v>4345</v>
      </c>
      <c r="X14" s="141">
        <v>4338</v>
      </c>
      <c r="Y14" s="140">
        <f t="shared" si="5"/>
        <v>450699</v>
      </c>
      <c r="Z14" s="139">
        <f t="shared" si="7"/>
        <v>0.0894321931044888</v>
      </c>
    </row>
    <row r="15" spans="1:26" ht="21" customHeight="1">
      <c r="A15" s="147" t="s">
        <v>369</v>
      </c>
      <c r="B15" s="374" t="s">
        <v>370</v>
      </c>
      <c r="C15" s="145">
        <v>61579</v>
      </c>
      <c r="D15" s="141">
        <v>62154</v>
      </c>
      <c r="E15" s="142">
        <v>1864</v>
      </c>
      <c r="F15" s="141">
        <v>1840</v>
      </c>
      <c r="G15" s="140">
        <f t="shared" si="6"/>
        <v>127437</v>
      </c>
      <c r="H15" s="144">
        <f t="shared" si="0"/>
        <v>0.03860328196205254</v>
      </c>
      <c r="I15" s="143">
        <v>56042</v>
      </c>
      <c r="J15" s="141">
        <v>56905</v>
      </c>
      <c r="K15" s="142">
        <v>1364</v>
      </c>
      <c r="L15" s="141">
        <v>1266</v>
      </c>
      <c r="M15" s="140">
        <f t="shared" si="1"/>
        <v>115577</v>
      </c>
      <c r="N15" s="146">
        <f t="shared" si="2"/>
        <v>0.10261557230244778</v>
      </c>
      <c r="O15" s="145">
        <v>172977</v>
      </c>
      <c r="P15" s="141">
        <v>169797</v>
      </c>
      <c r="Q15" s="142">
        <v>5055</v>
      </c>
      <c r="R15" s="141">
        <v>4857</v>
      </c>
      <c r="S15" s="140">
        <f t="shared" si="3"/>
        <v>352686</v>
      </c>
      <c r="T15" s="144">
        <f t="shared" si="4"/>
        <v>0.036595995303241036</v>
      </c>
      <c r="U15" s="143">
        <v>159269</v>
      </c>
      <c r="V15" s="141">
        <v>155339</v>
      </c>
      <c r="W15" s="142">
        <v>4425</v>
      </c>
      <c r="X15" s="141">
        <v>4278</v>
      </c>
      <c r="Y15" s="140">
        <f t="shared" si="5"/>
        <v>323311</v>
      </c>
      <c r="Z15" s="139">
        <f t="shared" si="7"/>
        <v>0.09085679113918177</v>
      </c>
    </row>
    <row r="16" spans="1:26" ht="21" customHeight="1">
      <c r="A16" s="147" t="s">
        <v>371</v>
      </c>
      <c r="B16" s="374" t="s">
        <v>372</v>
      </c>
      <c r="C16" s="145">
        <v>42200</v>
      </c>
      <c r="D16" s="141">
        <v>42118</v>
      </c>
      <c r="E16" s="142">
        <v>10977</v>
      </c>
      <c r="F16" s="141">
        <v>11269</v>
      </c>
      <c r="G16" s="140">
        <f t="shared" si="6"/>
        <v>106564</v>
      </c>
      <c r="H16" s="144">
        <f>G16/$G$9</f>
        <v>0.03228042200463105</v>
      </c>
      <c r="I16" s="143">
        <v>37351</v>
      </c>
      <c r="J16" s="141">
        <v>37627</v>
      </c>
      <c r="K16" s="142">
        <v>10051</v>
      </c>
      <c r="L16" s="141">
        <v>10463</v>
      </c>
      <c r="M16" s="140">
        <f>SUM(I16:L16)</f>
        <v>95492</v>
      </c>
      <c r="N16" s="146">
        <f>IF(ISERROR(G16/M16-1),"         /0",(G16/M16-1))</f>
        <v>0.11594688560298239</v>
      </c>
      <c r="O16" s="145">
        <v>139874</v>
      </c>
      <c r="P16" s="141">
        <v>134208</v>
      </c>
      <c r="Q16" s="142">
        <v>35915</v>
      </c>
      <c r="R16" s="141">
        <v>35398</v>
      </c>
      <c r="S16" s="140">
        <f>SUM(O16:R16)</f>
        <v>345395</v>
      </c>
      <c r="T16" s="144">
        <f>S16/$S$9</f>
        <v>0.03583945435249184</v>
      </c>
      <c r="U16" s="143">
        <v>123653</v>
      </c>
      <c r="V16" s="141">
        <v>117413</v>
      </c>
      <c r="W16" s="142">
        <v>37159</v>
      </c>
      <c r="X16" s="141">
        <v>36747</v>
      </c>
      <c r="Y16" s="140">
        <f>SUM(U16:X16)</f>
        <v>314972</v>
      </c>
      <c r="Z16" s="139">
        <f>IF(ISERROR(S16/Y16-1),"         /0",IF(S16/Y16&gt;5,"  *  ",(S16/Y16-1)))</f>
        <v>0.09658953811767401</v>
      </c>
    </row>
    <row r="17" spans="1:26" ht="21" customHeight="1">
      <c r="A17" s="147" t="s">
        <v>373</v>
      </c>
      <c r="B17" s="374" t="s">
        <v>374</v>
      </c>
      <c r="C17" s="145">
        <v>48936</v>
      </c>
      <c r="D17" s="141">
        <v>48203</v>
      </c>
      <c r="E17" s="142">
        <v>1562</v>
      </c>
      <c r="F17" s="141">
        <v>1412</v>
      </c>
      <c r="G17" s="140">
        <f t="shared" si="6"/>
        <v>100113</v>
      </c>
      <c r="H17" s="144">
        <f>G17/$G$9</f>
        <v>0.030326281747584814</v>
      </c>
      <c r="I17" s="143">
        <v>40082</v>
      </c>
      <c r="J17" s="141">
        <v>40056</v>
      </c>
      <c r="K17" s="142">
        <v>1496</v>
      </c>
      <c r="L17" s="141">
        <v>1859</v>
      </c>
      <c r="M17" s="140">
        <f>SUM(I17:L17)</f>
        <v>83493</v>
      </c>
      <c r="N17" s="146">
        <f>IF(ISERROR(G17/M17-1),"         /0",(G17/M17-1))</f>
        <v>0.1990586037152815</v>
      </c>
      <c r="O17" s="145">
        <v>136721</v>
      </c>
      <c r="P17" s="141">
        <v>127446</v>
      </c>
      <c r="Q17" s="142">
        <v>4177</v>
      </c>
      <c r="R17" s="141">
        <v>4186</v>
      </c>
      <c r="S17" s="140">
        <f>SUM(O17:R17)</f>
        <v>272530</v>
      </c>
      <c r="T17" s="144">
        <f>S17/$S$9</f>
        <v>0.02827871421035221</v>
      </c>
      <c r="U17" s="143">
        <v>119301</v>
      </c>
      <c r="V17" s="141">
        <v>112229</v>
      </c>
      <c r="W17" s="142">
        <v>4787</v>
      </c>
      <c r="X17" s="141">
        <v>4982</v>
      </c>
      <c r="Y17" s="140">
        <f>SUM(U17:X17)</f>
        <v>241299</v>
      </c>
      <c r="Z17" s="139">
        <f>IF(ISERROR(S17/Y17-1),"         /0",IF(S17/Y17&gt;5,"  *  ",(S17/Y17-1)))</f>
        <v>0.12942863418414507</v>
      </c>
    </row>
    <row r="18" spans="1:26" ht="21" customHeight="1">
      <c r="A18" s="147" t="s">
        <v>375</v>
      </c>
      <c r="B18" s="374" t="s">
        <v>376</v>
      </c>
      <c r="C18" s="145">
        <v>45542</v>
      </c>
      <c r="D18" s="141">
        <v>42865</v>
      </c>
      <c r="E18" s="142">
        <v>388</v>
      </c>
      <c r="F18" s="141">
        <v>384</v>
      </c>
      <c r="G18" s="140">
        <f t="shared" si="6"/>
        <v>89179</v>
      </c>
      <c r="H18" s="144">
        <f t="shared" si="0"/>
        <v>0.027014148811521643</v>
      </c>
      <c r="I18" s="143">
        <v>50230</v>
      </c>
      <c r="J18" s="141">
        <v>50074</v>
      </c>
      <c r="K18" s="142">
        <v>333</v>
      </c>
      <c r="L18" s="141">
        <v>307</v>
      </c>
      <c r="M18" s="140">
        <f t="shared" si="1"/>
        <v>100944</v>
      </c>
      <c r="N18" s="146">
        <f t="shared" si="2"/>
        <v>-0.116549770169599</v>
      </c>
      <c r="O18" s="145">
        <v>145912</v>
      </c>
      <c r="P18" s="141">
        <v>138616</v>
      </c>
      <c r="Q18" s="142">
        <v>1794</v>
      </c>
      <c r="R18" s="141">
        <v>1472</v>
      </c>
      <c r="S18" s="140">
        <f t="shared" si="3"/>
        <v>287794</v>
      </c>
      <c r="T18" s="144">
        <f t="shared" si="4"/>
        <v>0.029862562937856767</v>
      </c>
      <c r="U18" s="143">
        <v>155198</v>
      </c>
      <c r="V18" s="141">
        <v>148912</v>
      </c>
      <c r="W18" s="142">
        <v>586</v>
      </c>
      <c r="X18" s="141">
        <v>566</v>
      </c>
      <c r="Y18" s="140">
        <f t="shared" si="5"/>
        <v>305262</v>
      </c>
      <c r="Z18" s="139">
        <f t="shared" si="7"/>
        <v>-0.05722297567335599</v>
      </c>
    </row>
    <row r="19" spans="1:26" ht="21" customHeight="1">
      <c r="A19" s="147" t="s">
        <v>377</v>
      </c>
      <c r="B19" s="374" t="s">
        <v>378</v>
      </c>
      <c r="C19" s="145">
        <v>37246</v>
      </c>
      <c r="D19" s="141">
        <v>36629</v>
      </c>
      <c r="E19" s="142">
        <v>1199</v>
      </c>
      <c r="F19" s="141">
        <v>1176</v>
      </c>
      <c r="G19" s="140">
        <f t="shared" si="6"/>
        <v>76250</v>
      </c>
      <c r="H19" s="144">
        <f aca="true" t="shared" si="8" ref="H19:H29">G19/$G$9</f>
        <v>0.02309768944346231</v>
      </c>
      <c r="I19" s="143">
        <v>35634</v>
      </c>
      <c r="J19" s="141">
        <v>36518</v>
      </c>
      <c r="K19" s="142">
        <v>1354</v>
      </c>
      <c r="L19" s="141">
        <v>1409</v>
      </c>
      <c r="M19" s="140">
        <f aca="true" t="shared" si="9" ref="M19:M29">SUM(I19:L19)</f>
        <v>74915</v>
      </c>
      <c r="N19" s="146">
        <f aca="true" t="shared" si="10" ref="N19:N29">IF(ISERROR(G19/M19-1),"         /0",(G19/M19-1))</f>
        <v>0.017820196222385398</v>
      </c>
      <c r="O19" s="145">
        <v>106799</v>
      </c>
      <c r="P19" s="141">
        <v>111703</v>
      </c>
      <c r="Q19" s="142">
        <v>3740</v>
      </c>
      <c r="R19" s="141">
        <v>4266</v>
      </c>
      <c r="S19" s="140">
        <f aca="true" t="shared" si="11" ref="S19:S29">SUM(O19:R19)</f>
        <v>226508</v>
      </c>
      <c r="T19" s="144">
        <f aca="true" t="shared" si="12" ref="T19:T29">S19/$S$9</f>
        <v>0.023503302382704504</v>
      </c>
      <c r="U19" s="143">
        <v>104502</v>
      </c>
      <c r="V19" s="141">
        <v>109713</v>
      </c>
      <c r="W19" s="142">
        <v>3320</v>
      </c>
      <c r="X19" s="141">
        <v>3934</v>
      </c>
      <c r="Y19" s="140">
        <f aca="true" t="shared" si="13" ref="Y19:Y29">SUM(U19:X19)</f>
        <v>221469</v>
      </c>
      <c r="Z19" s="139">
        <f aca="true" t="shared" si="14" ref="Z19:Z29">IF(ISERROR(S19/Y19-1),"         /0",IF(S19/Y19&gt;5,"  *  ",(S19/Y19-1)))</f>
        <v>0.022752620005508595</v>
      </c>
    </row>
    <row r="20" spans="1:26" ht="21" customHeight="1">
      <c r="A20" s="147" t="s">
        <v>379</v>
      </c>
      <c r="B20" s="374" t="s">
        <v>380</v>
      </c>
      <c r="C20" s="145">
        <v>29554</v>
      </c>
      <c r="D20" s="141">
        <v>28944</v>
      </c>
      <c r="E20" s="142">
        <v>196</v>
      </c>
      <c r="F20" s="141">
        <v>201</v>
      </c>
      <c r="G20" s="140">
        <f t="shared" si="6"/>
        <v>58895</v>
      </c>
      <c r="H20" s="144">
        <f t="shared" si="8"/>
        <v>0.017840503865871642</v>
      </c>
      <c r="I20" s="143">
        <v>33225</v>
      </c>
      <c r="J20" s="141">
        <v>33570</v>
      </c>
      <c r="K20" s="142">
        <v>682</v>
      </c>
      <c r="L20" s="141">
        <v>683</v>
      </c>
      <c r="M20" s="140">
        <f t="shared" si="9"/>
        <v>68160</v>
      </c>
      <c r="N20" s="146">
        <f t="shared" si="10"/>
        <v>-0.13593016431924887</v>
      </c>
      <c r="O20" s="145">
        <v>93543</v>
      </c>
      <c r="P20" s="141">
        <v>90517</v>
      </c>
      <c r="Q20" s="142">
        <v>578</v>
      </c>
      <c r="R20" s="141">
        <v>659</v>
      </c>
      <c r="S20" s="140">
        <f t="shared" si="11"/>
        <v>185297</v>
      </c>
      <c r="T20" s="144">
        <f t="shared" si="12"/>
        <v>0.0192270975930563</v>
      </c>
      <c r="U20" s="143">
        <v>103108</v>
      </c>
      <c r="V20" s="141">
        <v>102158</v>
      </c>
      <c r="W20" s="142">
        <v>1105</v>
      </c>
      <c r="X20" s="141">
        <v>1114</v>
      </c>
      <c r="Y20" s="140">
        <f t="shared" si="13"/>
        <v>207485</v>
      </c>
      <c r="Z20" s="139">
        <f t="shared" si="14"/>
        <v>-0.10693785092898278</v>
      </c>
    </row>
    <row r="21" spans="1:26" ht="21" customHeight="1">
      <c r="A21" s="147" t="s">
        <v>381</v>
      </c>
      <c r="B21" s="374" t="s">
        <v>382</v>
      </c>
      <c r="C21" s="145">
        <v>27890</v>
      </c>
      <c r="D21" s="141">
        <v>27138</v>
      </c>
      <c r="E21" s="142">
        <v>67</v>
      </c>
      <c r="F21" s="141">
        <v>94</v>
      </c>
      <c r="G21" s="140">
        <f t="shared" si="6"/>
        <v>55189</v>
      </c>
      <c r="H21" s="144">
        <f>G21/$G$9</f>
        <v>0.01671788042879005</v>
      </c>
      <c r="I21" s="143">
        <v>25316</v>
      </c>
      <c r="J21" s="141">
        <v>27056</v>
      </c>
      <c r="K21" s="142">
        <v>91</v>
      </c>
      <c r="L21" s="141">
        <v>88</v>
      </c>
      <c r="M21" s="140">
        <f>SUM(I21:L21)</f>
        <v>52551</v>
      </c>
      <c r="N21" s="146">
        <f>IF(ISERROR(G21/M21-1),"         /0",(G21/M21-1))</f>
        <v>0.050198854446157126</v>
      </c>
      <c r="O21" s="145">
        <v>90732</v>
      </c>
      <c r="P21" s="141">
        <v>81819</v>
      </c>
      <c r="Q21" s="142">
        <v>209</v>
      </c>
      <c r="R21" s="141">
        <v>246</v>
      </c>
      <c r="S21" s="140">
        <f>SUM(O21:R21)</f>
        <v>173006</v>
      </c>
      <c r="T21" s="144">
        <f>S21/$S$9</f>
        <v>0.01795173826982789</v>
      </c>
      <c r="U21" s="143">
        <v>76349</v>
      </c>
      <c r="V21" s="141">
        <v>71728</v>
      </c>
      <c r="W21" s="142">
        <v>321</v>
      </c>
      <c r="X21" s="141">
        <v>330</v>
      </c>
      <c r="Y21" s="140">
        <f>SUM(U21:X21)</f>
        <v>148728</v>
      </c>
      <c r="Z21" s="139">
        <f>IF(ISERROR(S21/Y21-1),"         /0",IF(S21/Y21&gt;5,"  *  ",(S21/Y21-1)))</f>
        <v>0.1632375880802539</v>
      </c>
    </row>
    <row r="22" spans="1:26" ht="21" customHeight="1">
      <c r="A22" s="147" t="s">
        <v>383</v>
      </c>
      <c r="B22" s="374" t="s">
        <v>383</v>
      </c>
      <c r="C22" s="145">
        <v>17940</v>
      </c>
      <c r="D22" s="141">
        <v>17212</v>
      </c>
      <c r="E22" s="142">
        <v>1816</v>
      </c>
      <c r="F22" s="141">
        <v>1883</v>
      </c>
      <c r="G22" s="140">
        <f t="shared" si="6"/>
        <v>38851</v>
      </c>
      <c r="H22" s="144">
        <f>G22/$G$9</f>
        <v>0.011768765017284645</v>
      </c>
      <c r="I22" s="143">
        <v>16378</v>
      </c>
      <c r="J22" s="141">
        <v>15539</v>
      </c>
      <c r="K22" s="142">
        <v>1253</v>
      </c>
      <c r="L22" s="141">
        <v>1268</v>
      </c>
      <c r="M22" s="140">
        <f>SUM(I22:L22)</f>
        <v>34438</v>
      </c>
      <c r="N22" s="146">
        <f>IF(ISERROR(G22/M22-1),"         /0",(G22/M22-1))</f>
        <v>0.1281433300423951</v>
      </c>
      <c r="O22" s="145">
        <v>50209</v>
      </c>
      <c r="P22" s="141">
        <v>48602</v>
      </c>
      <c r="Q22" s="142">
        <v>4773</v>
      </c>
      <c r="R22" s="141">
        <v>4767</v>
      </c>
      <c r="S22" s="140">
        <f>SUM(O22:R22)</f>
        <v>108351</v>
      </c>
      <c r="T22" s="144">
        <f>S22/$S$9</f>
        <v>0.011242897895299132</v>
      </c>
      <c r="U22" s="143">
        <v>47894</v>
      </c>
      <c r="V22" s="141">
        <v>46033</v>
      </c>
      <c r="W22" s="142">
        <v>3918</v>
      </c>
      <c r="X22" s="141">
        <v>3988</v>
      </c>
      <c r="Y22" s="140">
        <f>SUM(U22:X22)</f>
        <v>101833</v>
      </c>
      <c r="Z22" s="139">
        <f>IF(ISERROR(S22/Y22-1),"         /0",IF(S22/Y22&gt;5,"  *  ",(S22/Y22-1)))</f>
        <v>0.06400675615959472</v>
      </c>
    </row>
    <row r="23" spans="1:26" ht="21" customHeight="1">
      <c r="A23" s="147" t="s">
        <v>384</v>
      </c>
      <c r="B23" s="374" t="s">
        <v>385</v>
      </c>
      <c r="C23" s="145">
        <v>13800</v>
      </c>
      <c r="D23" s="141">
        <v>13251</v>
      </c>
      <c r="E23" s="142">
        <v>598</v>
      </c>
      <c r="F23" s="141">
        <v>577</v>
      </c>
      <c r="G23" s="140">
        <f t="shared" si="6"/>
        <v>28226</v>
      </c>
      <c r="H23" s="144">
        <f>G23/$G$9</f>
        <v>0.008550234521064487</v>
      </c>
      <c r="I23" s="143">
        <v>12015</v>
      </c>
      <c r="J23" s="141">
        <v>11923</v>
      </c>
      <c r="K23" s="142">
        <v>686</v>
      </c>
      <c r="L23" s="141">
        <v>664</v>
      </c>
      <c r="M23" s="140">
        <f>SUM(I23:L23)</f>
        <v>25288</v>
      </c>
      <c r="N23" s="146">
        <f>IF(ISERROR(G23/M23-1),"         /0",(G23/M23-1))</f>
        <v>0.1161815881050301</v>
      </c>
      <c r="O23" s="145">
        <v>37220</v>
      </c>
      <c r="P23" s="141">
        <v>35595</v>
      </c>
      <c r="Q23" s="142">
        <v>1704</v>
      </c>
      <c r="R23" s="141">
        <v>1738</v>
      </c>
      <c r="S23" s="140">
        <f>SUM(O23:R23)</f>
        <v>76257</v>
      </c>
      <c r="T23" s="144">
        <f>S23/$S$9</f>
        <v>0.007912706526029533</v>
      </c>
      <c r="U23" s="143">
        <v>35852</v>
      </c>
      <c r="V23" s="141">
        <v>33803</v>
      </c>
      <c r="W23" s="142">
        <v>1737</v>
      </c>
      <c r="X23" s="141">
        <v>1715</v>
      </c>
      <c r="Y23" s="140">
        <f>SUM(U23:X23)</f>
        <v>73107</v>
      </c>
      <c r="Z23" s="139">
        <f>IF(ISERROR(S23/Y23-1),"         /0",IF(S23/Y23&gt;5,"  *  ",(S23/Y23-1)))</f>
        <v>0.043087529237966216</v>
      </c>
    </row>
    <row r="24" spans="1:26" ht="21" customHeight="1">
      <c r="A24" s="147" t="s">
        <v>386</v>
      </c>
      <c r="B24" s="374" t="s">
        <v>387</v>
      </c>
      <c r="C24" s="145">
        <v>13946</v>
      </c>
      <c r="D24" s="141">
        <v>13633</v>
      </c>
      <c r="E24" s="142">
        <v>37</v>
      </c>
      <c r="F24" s="141">
        <v>45</v>
      </c>
      <c r="G24" s="140">
        <f t="shared" si="6"/>
        <v>27661</v>
      </c>
      <c r="H24" s="144">
        <f t="shared" si="8"/>
        <v>0.008379084428794897</v>
      </c>
      <c r="I24" s="143">
        <v>12064</v>
      </c>
      <c r="J24" s="141">
        <v>12065</v>
      </c>
      <c r="K24" s="142">
        <v>123</v>
      </c>
      <c r="L24" s="141">
        <v>126</v>
      </c>
      <c r="M24" s="140">
        <f t="shared" si="9"/>
        <v>24378</v>
      </c>
      <c r="N24" s="146">
        <f t="shared" si="10"/>
        <v>0.1346706046435311</v>
      </c>
      <c r="O24" s="145">
        <v>41439</v>
      </c>
      <c r="P24" s="141">
        <v>38917</v>
      </c>
      <c r="Q24" s="142">
        <v>297</v>
      </c>
      <c r="R24" s="141">
        <v>310</v>
      </c>
      <c r="S24" s="140">
        <f t="shared" si="11"/>
        <v>80963</v>
      </c>
      <c r="T24" s="144">
        <f t="shared" si="12"/>
        <v>0.008401018378206972</v>
      </c>
      <c r="U24" s="143">
        <v>36846</v>
      </c>
      <c r="V24" s="141">
        <v>34211</v>
      </c>
      <c r="W24" s="142">
        <v>221</v>
      </c>
      <c r="X24" s="141">
        <v>220</v>
      </c>
      <c r="Y24" s="140">
        <f t="shared" si="13"/>
        <v>71498</v>
      </c>
      <c r="Z24" s="139">
        <f t="shared" si="14"/>
        <v>0.13238132535175806</v>
      </c>
    </row>
    <row r="25" spans="1:26" ht="21" customHeight="1">
      <c r="A25" s="147" t="s">
        <v>388</v>
      </c>
      <c r="B25" s="374" t="s">
        <v>389</v>
      </c>
      <c r="C25" s="145">
        <v>13310</v>
      </c>
      <c r="D25" s="141">
        <v>12421</v>
      </c>
      <c r="E25" s="142">
        <v>89</v>
      </c>
      <c r="F25" s="141">
        <v>153</v>
      </c>
      <c r="G25" s="140">
        <f t="shared" si="6"/>
        <v>25973</v>
      </c>
      <c r="H25" s="144">
        <f t="shared" si="8"/>
        <v>0.007867754595607167</v>
      </c>
      <c r="I25" s="143">
        <v>10395</v>
      </c>
      <c r="J25" s="141">
        <v>10024</v>
      </c>
      <c r="K25" s="142">
        <v>27</v>
      </c>
      <c r="L25" s="141">
        <v>48</v>
      </c>
      <c r="M25" s="140">
        <f t="shared" si="9"/>
        <v>20494</v>
      </c>
      <c r="N25" s="146">
        <f t="shared" si="10"/>
        <v>0.2673465404508637</v>
      </c>
      <c r="O25" s="145">
        <v>36469</v>
      </c>
      <c r="P25" s="141">
        <v>33100</v>
      </c>
      <c r="Q25" s="142">
        <v>113</v>
      </c>
      <c r="R25" s="141">
        <v>190</v>
      </c>
      <c r="S25" s="140">
        <f t="shared" si="11"/>
        <v>69872</v>
      </c>
      <c r="T25" s="144">
        <f t="shared" si="12"/>
        <v>0.007250175464373573</v>
      </c>
      <c r="U25" s="143">
        <v>30613</v>
      </c>
      <c r="V25" s="141">
        <v>28180</v>
      </c>
      <c r="W25" s="142">
        <v>299</v>
      </c>
      <c r="X25" s="141">
        <v>175</v>
      </c>
      <c r="Y25" s="140">
        <f t="shared" si="13"/>
        <v>59267</v>
      </c>
      <c r="Z25" s="139">
        <f t="shared" si="14"/>
        <v>0.17893600148480604</v>
      </c>
    </row>
    <row r="26" spans="1:26" ht="21" customHeight="1">
      <c r="A26" s="147" t="s">
        <v>390</v>
      </c>
      <c r="B26" s="374" t="s">
        <v>391</v>
      </c>
      <c r="C26" s="145">
        <v>12387</v>
      </c>
      <c r="D26" s="141">
        <v>11871</v>
      </c>
      <c r="E26" s="142">
        <v>630</v>
      </c>
      <c r="F26" s="141">
        <v>651</v>
      </c>
      <c r="G26" s="140">
        <f t="shared" si="6"/>
        <v>25539</v>
      </c>
      <c r="H26" s="144">
        <f t="shared" si="8"/>
        <v>0.00773628709110274</v>
      </c>
      <c r="I26" s="143">
        <v>14237</v>
      </c>
      <c r="J26" s="141">
        <v>12802</v>
      </c>
      <c r="K26" s="142">
        <v>899</v>
      </c>
      <c r="L26" s="141">
        <v>1081</v>
      </c>
      <c r="M26" s="140">
        <f t="shared" si="9"/>
        <v>29019</v>
      </c>
      <c r="N26" s="146">
        <f t="shared" si="10"/>
        <v>-0.1199214307867259</v>
      </c>
      <c r="O26" s="145">
        <v>40173</v>
      </c>
      <c r="P26" s="141">
        <v>34983</v>
      </c>
      <c r="Q26" s="142">
        <v>2146</v>
      </c>
      <c r="R26" s="141">
        <v>2432</v>
      </c>
      <c r="S26" s="140">
        <f t="shared" si="11"/>
        <v>79734</v>
      </c>
      <c r="T26" s="144">
        <f t="shared" si="12"/>
        <v>0.00827349282225158</v>
      </c>
      <c r="U26" s="143">
        <v>41844</v>
      </c>
      <c r="V26" s="141">
        <v>35588</v>
      </c>
      <c r="W26" s="142">
        <v>3329</v>
      </c>
      <c r="X26" s="141">
        <v>3678</v>
      </c>
      <c r="Y26" s="140">
        <f t="shared" si="13"/>
        <v>84439</v>
      </c>
      <c r="Z26" s="139">
        <f t="shared" si="14"/>
        <v>-0.05572069778183064</v>
      </c>
    </row>
    <row r="27" spans="1:26" ht="21" customHeight="1">
      <c r="A27" s="147" t="s">
        <v>392</v>
      </c>
      <c r="B27" s="374" t="s">
        <v>393</v>
      </c>
      <c r="C27" s="145">
        <v>9589</v>
      </c>
      <c r="D27" s="141">
        <v>9547</v>
      </c>
      <c r="E27" s="142">
        <v>67</v>
      </c>
      <c r="F27" s="141">
        <v>97</v>
      </c>
      <c r="G27" s="140">
        <f t="shared" si="6"/>
        <v>19300</v>
      </c>
      <c r="H27" s="144">
        <f t="shared" si="8"/>
        <v>0.0058463659837222634</v>
      </c>
      <c r="I27" s="143">
        <v>9885</v>
      </c>
      <c r="J27" s="141">
        <v>9760</v>
      </c>
      <c r="K27" s="142">
        <v>43</v>
      </c>
      <c r="L27" s="141">
        <v>108</v>
      </c>
      <c r="M27" s="140">
        <f t="shared" si="9"/>
        <v>19796</v>
      </c>
      <c r="N27" s="146">
        <f t="shared" si="10"/>
        <v>-0.025055566781167937</v>
      </c>
      <c r="O27" s="145">
        <v>27693</v>
      </c>
      <c r="P27" s="141">
        <v>26270</v>
      </c>
      <c r="Q27" s="142">
        <v>222</v>
      </c>
      <c r="R27" s="141">
        <v>182</v>
      </c>
      <c r="S27" s="140">
        <f t="shared" si="11"/>
        <v>54367</v>
      </c>
      <c r="T27" s="144">
        <f t="shared" si="12"/>
        <v>0.00564131969131552</v>
      </c>
      <c r="U27" s="143">
        <v>28503</v>
      </c>
      <c r="V27" s="141">
        <v>26182</v>
      </c>
      <c r="W27" s="142">
        <v>328</v>
      </c>
      <c r="X27" s="141">
        <v>384</v>
      </c>
      <c r="Y27" s="140">
        <f t="shared" si="13"/>
        <v>55397</v>
      </c>
      <c r="Z27" s="139">
        <f t="shared" si="14"/>
        <v>-0.018593064606386656</v>
      </c>
    </row>
    <row r="28" spans="1:26" ht="21" customHeight="1">
      <c r="A28" s="147" t="s">
        <v>394</v>
      </c>
      <c r="B28" s="374" t="s">
        <v>395</v>
      </c>
      <c r="C28" s="145">
        <v>8826</v>
      </c>
      <c r="D28" s="141">
        <v>8604</v>
      </c>
      <c r="E28" s="142">
        <v>143</v>
      </c>
      <c r="F28" s="141">
        <v>141</v>
      </c>
      <c r="G28" s="140">
        <f t="shared" si="6"/>
        <v>17714</v>
      </c>
      <c r="H28" s="144">
        <f t="shared" si="8"/>
        <v>0.005365934043298247</v>
      </c>
      <c r="I28" s="143">
        <v>7978</v>
      </c>
      <c r="J28" s="141">
        <v>7920</v>
      </c>
      <c r="K28" s="142">
        <v>119</v>
      </c>
      <c r="L28" s="141">
        <v>103</v>
      </c>
      <c r="M28" s="140">
        <f t="shared" si="9"/>
        <v>16120</v>
      </c>
      <c r="N28" s="146">
        <f t="shared" si="10"/>
        <v>0.09888337468982633</v>
      </c>
      <c r="O28" s="145">
        <v>24359</v>
      </c>
      <c r="P28" s="141">
        <v>23652</v>
      </c>
      <c r="Q28" s="142">
        <v>303</v>
      </c>
      <c r="R28" s="141">
        <v>314</v>
      </c>
      <c r="S28" s="140">
        <f t="shared" si="11"/>
        <v>48628</v>
      </c>
      <c r="T28" s="144">
        <f t="shared" si="12"/>
        <v>0.005045819963383874</v>
      </c>
      <c r="U28" s="143">
        <v>23630</v>
      </c>
      <c r="V28" s="141">
        <v>22756</v>
      </c>
      <c r="W28" s="142">
        <v>537</v>
      </c>
      <c r="X28" s="141">
        <v>560</v>
      </c>
      <c r="Y28" s="140">
        <f t="shared" si="13"/>
        <v>47483</v>
      </c>
      <c r="Z28" s="139">
        <f t="shared" si="14"/>
        <v>0.024113893393425068</v>
      </c>
    </row>
    <row r="29" spans="1:26" ht="21" customHeight="1">
      <c r="A29" s="147" t="s">
        <v>396</v>
      </c>
      <c r="B29" s="374" t="s">
        <v>397</v>
      </c>
      <c r="C29" s="145">
        <v>8488</v>
      </c>
      <c r="D29" s="141">
        <v>8637</v>
      </c>
      <c r="E29" s="142">
        <v>37</v>
      </c>
      <c r="F29" s="141">
        <v>37</v>
      </c>
      <c r="G29" s="140">
        <f t="shared" si="6"/>
        <v>17199</v>
      </c>
      <c r="H29" s="144">
        <f t="shared" si="8"/>
        <v>0.005209929976893223</v>
      </c>
      <c r="I29" s="143">
        <v>8019</v>
      </c>
      <c r="J29" s="141">
        <v>7869</v>
      </c>
      <c r="K29" s="142">
        <v>32</v>
      </c>
      <c r="L29" s="141">
        <v>39</v>
      </c>
      <c r="M29" s="140">
        <f t="shared" si="9"/>
        <v>15959</v>
      </c>
      <c r="N29" s="146">
        <f t="shared" si="10"/>
        <v>0.07769910395388191</v>
      </c>
      <c r="O29" s="145">
        <v>24311</v>
      </c>
      <c r="P29" s="141">
        <v>23850</v>
      </c>
      <c r="Q29" s="142">
        <v>125</v>
      </c>
      <c r="R29" s="141">
        <v>123</v>
      </c>
      <c r="S29" s="140">
        <f t="shared" si="11"/>
        <v>48409</v>
      </c>
      <c r="T29" s="144">
        <f t="shared" si="12"/>
        <v>0.005023095718669285</v>
      </c>
      <c r="U29" s="143">
        <v>23168</v>
      </c>
      <c r="V29" s="141">
        <v>22394</v>
      </c>
      <c r="W29" s="142">
        <v>132</v>
      </c>
      <c r="X29" s="141">
        <v>144</v>
      </c>
      <c r="Y29" s="140">
        <f t="shared" si="13"/>
        <v>45838</v>
      </c>
      <c r="Z29" s="139">
        <f t="shared" si="14"/>
        <v>0.05608883459138703</v>
      </c>
    </row>
    <row r="30" spans="1:26" ht="21" customHeight="1">
      <c r="A30" s="147" t="s">
        <v>398</v>
      </c>
      <c r="B30" s="374" t="s">
        <v>399</v>
      </c>
      <c r="C30" s="145">
        <v>7789</v>
      </c>
      <c r="D30" s="141">
        <v>7839</v>
      </c>
      <c r="E30" s="142">
        <v>287</v>
      </c>
      <c r="F30" s="141">
        <v>196</v>
      </c>
      <c r="G30" s="140">
        <f t="shared" si="6"/>
        <v>16111</v>
      </c>
      <c r="H30" s="144">
        <f>G30/$G$9</f>
        <v>0.004880352454080279</v>
      </c>
      <c r="I30" s="143">
        <v>6171</v>
      </c>
      <c r="J30" s="141">
        <v>6192</v>
      </c>
      <c r="K30" s="142">
        <v>39</v>
      </c>
      <c r="L30" s="141">
        <v>27</v>
      </c>
      <c r="M30" s="140">
        <f>SUM(I30:L30)</f>
        <v>12429</v>
      </c>
      <c r="N30" s="146">
        <f>IF(ISERROR(G30/M30-1),"         /0",(G30/M30-1))</f>
        <v>0.2962426582991391</v>
      </c>
      <c r="O30" s="145">
        <v>24377</v>
      </c>
      <c r="P30" s="141">
        <v>25035</v>
      </c>
      <c r="Q30" s="142">
        <v>1706</v>
      </c>
      <c r="R30" s="141">
        <v>1466</v>
      </c>
      <c r="S30" s="140">
        <f>SUM(O30:R30)</f>
        <v>52584</v>
      </c>
      <c r="T30" s="144">
        <f>S30/$S$9</f>
        <v>0.005456309059689431</v>
      </c>
      <c r="U30" s="143">
        <v>18449</v>
      </c>
      <c r="V30" s="141">
        <v>18354</v>
      </c>
      <c r="W30" s="142">
        <v>123</v>
      </c>
      <c r="X30" s="141">
        <v>75</v>
      </c>
      <c r="Y30" s="140">
        <f>SUM(U30:X30)</f>
        <v>37001</v>
      </c>
      <c r="Z30" s="139">
        <f>IF(ISERROR(S30/Y30-1),"         /0",IF(S30/Y30&gt;5,"  *  ",(S30/Y30-1)))</f>
        <v>0.42115077970865644</v>
      </c>
    </row>
    <row r="31" spans="1:26" ht="21" customHeight="1">
      <c r="A31" s="147" t="s">
        <v>400</v>
      </c>
      <c r="B31" s="374" t="s">
        <v>401</v>
      </c>
      <c r="C31" s="145">
        <v>3300</v>
      </c>
      <c r="D31" s="141">
        <v>3314</v>
      </c>
      <c r="E31" s="142">
        <v>3587</v>
      </c>
      <c r="F31" s="141">
        <v>3676</v>
      </c>
      <c r="G31" s="140">
        <f t="shared" si="6"/>
        <v>13877</v>
      </c>
      <c r="H31" s="144">
        <f>G31/$G$9</f>
        <v>0.004203628018451495</v>
      </c>
      <c r="I31" s="143">
        <v>3030</v>
      </c>
      <c r="J31" s="141">
        <v>3038</v>
      </c>
      <c r="K31" s="142">
        <v>2767</v>
      </c>
      <c r="L31" s="141">
        <v>2963</v>
      </c>
      <c r="M31" s="140">
        <f>SUM(I31:L31)</f>
        <v>11798</v>
      </c>
      <c r="N31" s="146">
        <f>IF(ISERROR(G31/M31-1),"         /0",(G31/M31-1))</f>
        <v>0.17621630784878795</v>
      </c>
      <c r="O31" s="145">
        <v>9042</v>
      </c>
      <c r="P31" s="141">
        <v>9279</v>
      </c>
      <c r="Q31" s="142">
        <v>10733</v>
      </c>
      <c r="R31" s="141">
        <v>10432</v>
      </c>
      <c r="S31" s="140">
        <f>SUM(O31:R31)</f>
        <v>39486</v>
      </c>
      <c r="T31" s="144">
        <f>S31/$S$9</f>
        <v>0.004097212451142874</v>
      </c>
      <c r="U31" s="143">
        <v>9111</v>
      </c>
      <c r="V31" s="141">
        <v>8779</v>
      </c>
      <c r="W31" s="142">
        <v>8478</v>
      </c>
      <c r="X31" s="141">
        <v>8635</v>
      </c>
      <c r="Y31" s="140">
        <f>SUM(U31:X31)</f>
        <v>35003</v>
      </c>
      <c r="Z31" s="139">
        <f>IF(ISERROR(S31/Y31-1),"         /0",IF(S31/Y31&gt;5,"  *  ",(S31/Y31-1)))</f>
        <v>0.1280747364511614</v>
      </c>
    </row>
    <row r="32" spans="1:26" ht="21" customHeight="1">
      <c r="A32" s="147" t="s">
        <v>402</v>
      </c>
      <c r="B32" s="374" t="s">
        <v>403</v>
      </c>
      <c r="C32" s="145">
        <v>0</v>
      </c>
      <c r="D32" s="141">
        <v>0</v>
      </c>
      <c r="E32" s="142">
        <v>6797</v>
      </c>
      <c r="F32" s="141">
        <v>6789</v>
      </c>
      <c r="G32" s="140">
        <f t="shared" si="6"/>
        <v>13586</v>
      </c>
      <c r="H32" s="144">
        <f>G32/$G$9</f>
        <v>0.004115478147919724</v>
      </c>
      <c r="I32" s="143"/>
      <c r="J32" s="141"/>
      <c r="K32" s="142">
        <v>6294</v>
      </c>
      <c r="L32" s="141">
        <v>6694</v>
      </c>
      <c r="M32" s="140">
        <f>SUM(I32:L32)</f>
        <v>12988</v>
      </c>
      <c r="N32" s="146">
        <f>IF(ISERROR(G32/M32-1),"         /0",(G32/M32-1))</f>
        <v>0.04604250076994143</v>
      </c>
      <c r="O32" s="145"/>
      <c r="P32" s="141"/>
      <c r="Q32" s="142">
        <v>19453</v>
      </c>
      <c r="R32" s="141">
        <v>19617</v>
      </c>
      <c r="S32" s="140">
        <f>SUM(O32:R32)</f>
        <v>39070</v>
      </c>
      <c r="T32" s="144">
        <f>S32/$S$9</f>
        <v>0.004054046762552603</v>
      </c>
      <c r="U32" s="143"/>
      <c r="V32" s="141"/>
      <c r="W32" s="142">
        <v>19871</v>
      </c>
      <c r="X32" s="141">
        <v>20375</v>
      </c>
      <c r="Y32" s="140">
        <f>SUM(U32:X32)</f>
        <v>40246</v>
      </c>
      <c r="Z32" s="139">
        <f>IF(ISERROR(S32/Y32-1),"         /0",IF(S32/Y32&gt;5,"  *  ",(S32/Y32-1)))</f>
        <v>-0.029220295184614664</v>
      </c>
    </row>
    <row r="33" spans="1:26" ht="21" customHeight="1">
      <c r="A33" s="147" t="s">
        <v>404</v>
      </c>
      <c r="B33" s="374" t="s">
        <v>405</v>
      </c>
      <c r="C33" s="145">
        <v>6608</v>
      </c>
      <c r="D33" s="141">
        <v>6276</v>
      </c>
      <c r="E33" s="142">
        <v>106</v>
      </c>
      <c r="F33" s="141">
        <v>108</v>
      </c>
      <c r="G33" s="140">
        <f t="shared" si="6"/>
        <v>13098</v>
      </c>
      <c r="H33" s="144">
        <f>G33/$G$9</f>
        <v>0.003967652935481565</v>
      </c>
      <c r="I33" s="143">
        <v>6112</v>
      </c>
      <c r="J33" s="141">
        <v>5787</v>
      </c>
      <c r="K33" s="142">
        <v>85</v>
      </c>
      <c r="L33" s="141">
        <v>92</v>
      </c>
      <c r="M33" s="140">
        <f>SUM(I33:L33)</f>
        <v>12076</v>
      </c>
      <c r="N33" s="146">
        <f>IF(ISERROR(G33/M33-1),"         /0",(G33/M33-1))</f>
        <v>0.08463067240808209</v>
      </c>
      <c r="O33" s="145">
        <v>17881</v>
      </c>
      <c r="P33" s="141">
        <v>16986</v>
      </c>
      <c r="Q33" s="142">
        <v>237</v>
      </c>
      <c r="R33" s="141">
        <v>247</v>
      </c>
      <c r="S33" s="140">
        <f>SUM(O33:R33)</f>
        <v>35351</v>
      </c>
      <c r="T33" s="144">
        <f>S33/$S$9</f>
        <v>0.003668149657102561</v>
      </c>
      <c r="U33" s="143">
        <v>17388</v>
      </c>
      <c r="V33" s="141">
        <v>16246</v>
      </c>
      <c r="W33" s="142">
        <v>338</v>
      </c>
      <c r="X33" s="141">
        <v>338</v>
      </c>
      <c r="Y33" s="140">
        <f>SUM(U33:X33)</f>
        <v>34310</v>
      </c>
      <c r="Z33" s="139">
        <f>IF(ISERROR(S33/Y33-1),"         /0",IF(S33/Y33&gt;5,"  *  ",(S33/Y33-1)))</f>
        <v>0.03034100845234633</v>
      </c>
    </row>
    <row r="34" spans="1:26" ht="21" customHeight="1">
      <c r="A34" s="147" t="s">
        <v>406</v>
      </c>
      <c r="B34" s="374" t="s">
        <v>407</v>
      </c>
      <c r="C34" s="145">
        <v>6294</v>
      </c>
      <c r="D34" s="141">
        <v>6403</v>
      </c>
      <c r="E34" s="142">
        <v>12</v>
      </c>
      <c r="F34" s="141">
        <v>17</v>
      </c>
      <c r="G34" s="140">
        <f t="shared" si="6"/>
        <v>12726</v>
      </c>
      <c r="H34" s="144">
        <f>G34/$G$9</f>
        <v>0.003854966503049198</v>
      </c>
      <c r="I34" s="143">
        <v>8046</v>
      </c>
      <c r="J34" s="141">
        <v>8439</v>
      </c>
      <c r="K34" s="142">
        <v>53</v>
      </c>
      <c r="L34" s="141">
        <v>43</v>
      </c>
      <c r="M34" s="140">
        <f>SUM(I34:L34)</f>
        <v>16581</v>
      </c>
      <c r="N34" s="146">
        <f>IF(ISERROR(G34/M34-1),"         /0",(G34/M34-1))</f>
        <v>-0.23249502442554726</v>
      </c>
      <c r="O34" s="145">
        <v>20835</v>
      </c>
      <c r="P34" s="141">
        <v>20913</v>
      </c>
      <c r="Q34" s="142">
        <v>73</v>
      </c>
      <c r="R34" s="141">
        <v>66</v>
      </c>
      <c r="S34" s="140">
        <f>SUM(O34:R34)</f>
        <v>41887</v>
      </c>
      <c r="T34" s="144">
        <f>S34/$S$9</f>
        <v>0.004346349033607394</v>
      </c>
      <c r="U34" s="143">
        <v>22862</v>
      </c>
      <c r="V34" s="141">
        <v>22957</v>
      </c>
      <c r="W34" s="142">
        <v>228</v>
      </c>
      <c r="X34" s="141">
        <v>191</v>
      </c>
      <c r="Y34" s="140">
        <f>SUM(U34:X34)</f>
        <v>46238</v>
      </c>
      <c r="Z34" s="139">
        <f>IF(ISERROR(S34/Y34-1),"         /0",IF(S34/Y34&gt;5,"  *  ",(S34/Y34-1)))</f>
        <v>-0.09410009083437865</v>
      </c>
    </row>
    <row r="35" spans="1:26" ht="21" customHeight="1">
      <c r="A35" s="147" t="s">
        <v>408</v>
      </c>
      <c r="B35" s="374" t="s">
        <v>409</v>
      </c>
      <c r="C35" s="145">
        <v>5159</v>
      </c>
      <c r="D35" s="141">
        <v>5177</v>
      </c>
      <c r="E35" s="142">
        <v>32</v>
      </c>
      <c r="F35" s="141">
        <v>35</v>
      </c>
      <c r="G35" s="140">
        <f t="shared" si="6"/>
        <v>10403</v>
      </c>
      <c r="H35" s="144">
        <f aca="true" t="shared" si="15" ref="H35:H47">G35/$G$9</f>
        <v>0.0031512821413814873</v>
      </c>
      <c r="I35" s="143">
        <v>3262</v>
      </c>
      <c r="J35" s="141">
        <v>3536</v>
      </c>
      <c r="K35" s="142">
        <v>30</v>
      </c>
      <c r="L35" s="141">
        <v>29</v>
      </c>
      <c r="M35" s="140">
        <f aca="true" t="shared" si="16" ref="M35:M47">SUM(I35:L35)</f>
        <v>6857</v>
      </c>
      <c r="N35" s="146">
        <f aca="true" t="shared" si="17" ref="N35:N47">IF(ISERROR(G35/M35-1),"         /0",(G35/M35-1))</f>
        <v>0.5171357736619513</v>
      </c>
      <c r="O35" s="145">
        <v>15575</v>
      </c>
      <c r="P35" s="141">
        <v>14583</v>
      </c>
      <c r="Q35" s="142">
        <v>132</v>
      </c>
      <c r="R35" s="141">
        <v>152</v>
      </c>
      <c r="S35" s="140">
        <f aca="true" t="shared" si="18" ref="S35:S47">SUM(O35:R35)</f>
        <v>30442</v>
      </c>
      <c r="T35" s="144">
        <f aca="true" t="shared" si="19" ref="T35:T47">S35/$S$9</f>
        <v>0.003158773779002466</v>
      </c>
      <c r="U35" s="143">
        <v>10646</v>
      </c>
      <c r="V35" s="141">
        <v>10258</v>
      </c>
      <c r="W35" s="142">
        <v>55</v>
      </c>
      <c r="X35" s="141">
        <v>57</v>
      </c>
      <c r="Y35" s="140">
        <f aca="true" t="shared" si="20" ref="Y35:Y47">SUM(U35:X35)</f>
        <v>21016</v>
      </c>
      <c r="Z35" s="139">
        <f aca="true" t="shared" si="21" ref="Z35:Z47">IF(ISERROR(S35/Y35-1),"         /0",IF(S35/Y35&gt;5,"  *  ",(S35/Y35-1)))</f>
        <v>0.44851541682527607</v>
      </c>
    </row>
    <row r="36" spans="1:26" ht="21" customHeight="1">
      <c r="A36" s="147" t="s">
        <v>410</v>
      </c>
      <c r="B36" s="374" t="s">
        <v>411</v>
      </c>
      <c r="C36" s="145">
        <v>4467</v>
      </c>
      <c r="D36" s="141">
        <v>4514</v>
      </c>
      <c r="E36" s="142">
        <v>141</v>
      </c>
      <c r="F36" s="141">
        <v>155</v>
      </c>
      <c r="G36" s="140">
        <f t="shared" si="6"/>
        <v>9277</v>
      </c>
      <c r="H36" s="144">
        <f t="shared" si="15"/>
        <v>0.002810193638911473</v>
      </c>
      <c r="I36" s="143">
        <v>3950</v>
      </c>
      <c r="J36" s="141">
        <v>3978</v>
      </c>
      <c r="K36" s="142">
        <v>247</v>
      </c>
      <c r="L36" s="141">
        <v>194</v>
      </c>
      <c r="M36" s="140">
        <f t="shared" si="16"/>
        <v>8369</v>
      </c>
      <c r="N36" s="146">
        <f t="shared" si="17"/>
        <v>0.10849563866650724</v>
      </c>
      <c r="O36" s="145">
        <v>12150</v>
      </c>
      <c r="P36" s="141">
        <v>12456</v>
      </c>
      <c r="Q36" s="142">
        <v>467</v>
      </c>
      <c r="R36" s="141">
        <v>452</v>
      </c>
      <c r="S36" s="140">
        <f t="shared" si="18"/>
        <v>25525</v>
      </c>
      <c r="T36" s="144">
        <f t="shared" si="19"/>
        <v>0.0026485677915064035</v>
      </c>
      <c r="U36" s="143">
        <v>11684</v>
      </c>
      <c r="V36" s="141">
        <v>11685</v>
      </c>
      <c r="W36" s="142">
        <v>612</v>
      </c>
      <c r="X36" s="141">
        <v>457</v>
      </c>
      <c r="Y36" s="140">
        <f t="shared" si="20"/>
        <v>24438</v>
      </c>
      <c r="Z36" s="139">
        <f t="shared" si="21"/>
        <v>0.04447990833947135</v>
      </c>
    </row>
    <row r="37" spans="1:26" ht="21" customHeight="1">
      <c r="A37" s="147" t="s">
        <v>412</v>
      </c>
      <c r="B37" s="374" t="s">
        <v>413</v>
      </c>
      <c r="C37" s="145">
        <v>4020</v>
      </c>
      <c r="D37" s="141">
        <v>3978</v>
      </c>
      <c r="E37" s="142">
        <v>209</v>
      </c>
      <c r="F37" s="141">
        <v>246</v>
      </c>
      <c r="G37" s="140">
        <f t="shared" si="6"/>
        <v>8453</v>
      </c>
      <c r="H37" s="144">
        <f t="shared" si="15"/>
        <v>0.0025605871326634345</v>
      </c>
      <c r="I37" s="143">
        <v>3303</v>
      </c>
      <c r="J37" s="141">
        <v>2958</v>
      </c>
      <c r="K37" s="142">
        <v>1446</v>
      </c>
      <c r="L37" s="141">
        <v>1319</v>
      </c>
      <c r="M37" s="140">
        <f t="shared" si="16"/>
        <v>9026</v>
      </c>
      <c r="N37" s="146">
        <f t="shared" si="17"/>
        <v>-0.06348327055173941</v>
      </c>
      <c r="O37" s="145">
        <v>10838</v>
      </c>
      <c r="P37" s="141">
        <v>9843</v>
      </c>
      <c r="Q37" s="142">
        <v>601</v>
      </c>
      <c r="R37" s="141">
        <v>738</v>
      </c>
      <c r="S37" s="140">
        <f t="shared" si="18"/>
        <v>22020</v>
      </c>
      <c r="T37" s="144">
        <f t="shared" si="19"/>
        <v>0.0022848761123984724</v>
      </c>
      <c r="U37" s="143">
        <v>9973</v>
      </c>
      <c r="V37" s="141">
        <v>8356</v>
      </c>
      <c r="W37" s="142">
        <v>2255</v>
      </c>
      <c r="X37" s="141">
        <v>1996</v>
      </c>
      <c r="Y37" s="140">
        <f t="shared" si="20"/>
        <v>22580</v>
      </c>
      <c r="Z37" s="139">
        <f t="shared" si="21"/>
        <v>-0.024800708591674048</v>
      </c>
    </row>
    <row r="38" spans="1:26" ht="21" customHeight="1">
      <c r="A38" s="147" t="s">
        <v>414</v>
      </c>
      <c r="B38" s="374" t="s">
        <v>415</v>
      </c>
      <c r="C38" s="145">
        <v>3687</v>
      </c>
      <c r="D38" s="141">
        <v>3672</v>
      </c>
      <c r="E38" s="142">
        <v>17</v>
      </c>
      <c r="F38" s="141">
        <v>21</v>
      </c>
      <c r="G38" s="140">
        <f t="shared" si="6"/>
        <v>7397</v>
      </c>
      <c r="H38" s="144">
        <f t="shared" si="15"/>
        <v>0.0022407030664038123</v>
      </c>
      <c r="I38" s="143">
        <v>3505</v>
      </c>
      <c r="J38" s="141">
        <v>3113</v>
      </c>
      <c r="K38" s="142">
        <v>260</v>
      </c>
      <c r="L38" s="141">
        <v>246</v>
      </c>
      <c r="M38" s="140">
        <f t="shared" si="16"/>
        <v>7124</v>
      </c>
      <c r="N38" s="146">
        <f t="shared" si="17"/>
        <v>0.038321167883211604</v>
      </c>
      <c r="O38" s="145">
        <v>9361</v>
      </c>
      <c r="P38" s="141">
        <v>9327</v>
      </c>
      <c r="Q38" s="142">
        <v>85</v>
      </c>
      <c r="R38" s="141">
        <v>90</v>
      </c>
      <c r="S38" s="140">
        <f t="shared" si="18"/>
        <v>18863</v>
      </c>
      <c r="T38" s="144">
        <f t="shared" si="19"/>
        <v>0.001957294192015095</v>
      </c>
      <c r="U38" s="143">
        <v>9549</v>
      </c>
      <c r="V38" s="141">
        <v>8842</v>
      </c>
      <c r="W38" s="142">
        <v>469</v>
      </c>
      <c r="X38" s="141">
        <v>409</v>
      </c>
      <c r="Y38" s="140">
        <f t="shared" si="20"/>
        <v>19269</v>
      </c>
      <c r="Z38" s="139">
        <f t="shared" si="21"/>
        <v>-0.02107011261611913</v>
      </c>
    </row>
    <row r="39" spans="1:26" ht="21" customHeight="1">
      <c r="A39" s="147" t="s">
        <v>416</v>
      </c>
      <c r="B39" s="374" t="s">
        <v>417</v>
      </c>
      <c r="C39" s="145">
        <v>3415</v>
      </c>
      <c r="D39" s="141">
        <v>3398</v>
      </c>
      <c r="E39" s="142">
        <v>0</v>
      </c>
      <c r="F39" s="141">
        <v>0</v>
      </c>
      <c r="G39" s="140">
        <f t="shared" si="6"/>
        <v>6813</v>
      </c>
      <c r="H39" s="144">
        <f t="shared" si="15"/>
        <v>0.002063797484305688</v>
      </c>
      <c r="I39" s="143">
        <v>2249</v>
      </c>
      <c r="J39" s="141">
        <v>1805</v>
      </c>
      <c r="K39" s="142">
        <v>6</v>
      </c>
      <c r="L39" s="141">
        <v>6</v>
      </c>
      <c r="M39" s="140">
        <f t="shared" si="16"/>
        <v>4066</v>
      </c>
      <c r="N39" s="146">
        <f t="shared" si="17"/>
        <v>0.67560255779636</v>
      </c>
      <c r="O39" s="145">
        <v>9951</v>
      </c>
      <c r="P39" s="141">
        <v>8961</v>
      </c>
      <c r="Q39" s="142">
        <v>19</v>
      </c>
      <c r="R39" s="141">
        <v>19</v>
      </c>
      <c r="S39" s="140">
        <f t="shared" si="18"/>
        <v>18950</v>
      </c>
      <c r="T39" s="144">
        <f t="shared" si="19"/>
        <v>0.001966321631696233</v>
      </c>
      <c r="U39" s="143">
        <v>7109</v>
      </c>
      <c r="V39" s="141">
        <v>6218</v>
      </c>
      <c r="W39" s="142">
        <v>9</v>
      </c>
      <c r="X39" s="141">
        <v>9</v>
      </c>
      <c r="Y39" s="140">
        <f t="shared" si="20"/>
        <v>13345</v>
      </c>
      <c r="Z39" s="139">
        <f t="shared" si="21"/>
        <v>0.4200074934432372</v>
      </c>
    </row>
    <row r="40" spans="1:26" ht="21" customHeight="1">
      <c r="A40" s="147" t="s">
        <v>418</v>
      </c>
      <c r="B40" s="374" t="s">
        <v>419</v>
      </c>
      <c r="C40" s="145">
        <v>2427</v>
      </c>
      <c r="D40" s="141">
        <v>2378</v>
      </c>
      <c r="E40" s="142">
        <v>333</v>
      </c>
      <c r="F40" s="141">
        <v>337</v>
      </c>
      <c r="G40" s="140">
        <f t="shared" si="6"/>
        <v>5475</v>
      </c>
      <c r="H40" s="144">
        <f t="shared" si="15"/>
        <v>0.0016584898321699165</v>
      </c>
      <c r="I40" s="143">
        <v>2111</v>
      </c>
      <c r="J40" s="141">
        <v>2068</v>
      </c>
      <c r="K40" s="142">
        <v>476</v>
      </c>
      <c r="L40" s="141">
        <v>445</v>
      </c>
      <c r="M40" s="140">
        <f t="shared" si="16"/>
        <v>5100</v>
      </c>
      <c r="N40" s="146">
        <f t="shared" si="17"/>
        <v>0.07352941176470584</v>
      </c>
      <c r="O40" s="145">
        <v>6620</v>
      </c>
      <c r="P40" s="141">
        <v>6341</v>
      </c>
      <c r="Q40" s="142">
        <v>1111</v>
      </c>
      <c r="R40" s="141">
        <v>1041</v>
      </c>
      <c r="S40" s="140">
        <f t="shared" si="18"/>
        <v>15113</v>
      </c>
      <c r="T40" s="144">
        <f t="shared" si="19"/>
        <v>0.0015681804126556817</v>
      </c>
      <c r="U40" s="143">
        <v>6095</v>
      </c>
      <c r="V40" s="141">
        <v>6040</v>
      </c>
      <c r="W40" s="142">
        <v>1381</v>
      </c>
      <c r="X40" s="141">
        <v>1315</v>
      </c>
      <c r="Y40" s="140">
        <f t="shared" si="20"/>
        <v>14831</v>
      </c>
      <c r="Z40" s="139">
        <f t="shared" si="21"/>
        <v>0.019014226957049463</v>
      </c>
    </row>
    <row r="41" spans="1:26" ht="21" customHeight="1">
      <c r="A41" s="147" t="s">
        <v>420</v>
      </c>
      <c r="B41" s="374" t="s">
        <v>421</v>
      </c>
      <c r="C41" s="145">
        <v>1033</v>
      </c>
      <c r="D41" s="141">
        <v>1051</v>
      </c>
      <c r="E41" s="142">
        <v>1235</v>
      </c>
      <c r="F41" s="141">
        <v>1216</v>
      </c>
      <c r="G41" s="140">
        <f t="shared" si="6"/>
        <v>4535</v>
      </c>
      <c r="H41" s="144">
        <f t="shared" si="15"/>
        <v>0.001373744545916086</v>
      </c>
      <c r="I41" s="143">
        <v>1513</v>
      </c>
      <c r="J41" s="141">
        <v>1567</v>
      </c>
      <c r="K41" s="142">
        <v>1219</v>
      </c>
      <c r="L41" s="141">
        <v>1316</v>
      </c>
      <c r="M41" s="140">
        <f t="shared" si="16"/>
        <v>5615</v>
      </c>
      <c r="N41" s="146">
        <f t="shared" si="17"/>
        <v>-0.1923419412288513</v>
      </c>
      <c r="O41" s="145">
        <v>3787</v>
      </c>
      <c r="P41" s="141">
        <v>3777</v>
      </c>
      <c r="Q41" s="142">
        <v>6340</v>
      </c>
      <c r="R41" s="141">
        <v>6271</v>
      </c>
      <c r="S41" s="140">
        <f t="shared" si="18"/>
        <v>20175</v>
      </c>
      <c r="T41" s="144">
        <f t="shared" si="19"/>
        <v>0.0020934321329536413</v>
      </c>
      <c r="U41" s="143">
        <v>4374</v>
      </c>
      <c r="V41" s="141">
        <v>4339</v>
      </c>
      <c r="W41" s="142">
        <v>3052</v>
      </c>
      <c r="X41" s="141">
        <v>2987</v>
      </c>
      <c r="Y41" s="140">
        <f t="shared" si="20"/>
        <v>14752</v>
      </c>
      <c r="Z41" s="139">
        <f t="shared" si="21"/>
        <v>0.3676111713665944</v>
      </c>
    </row>
    <row r="42" spans="1:26" ht="21" customHeight="1">
      <c r="A42" s="147" t="s">
        <v>422</v>
      </c>
      <c r="B42" s="374" t="s">
        <v>423</v>
      </c>
      <c r="C42" s="145">
        <v>1996</v>
      </c>
      <c r="D42" s="141">
        <v>2075</v>
      </c>
      <c r="E42" s="142">
        <v>100</v>
      </c>
      <c r="F42" s="141">
        <v>38</v>
      </c>
      <c r="G42" s="140">
        <f t="shared" si="6"/>
        <v>4209</v>
      </c>
      <c r="H42" s="144">
        <f t="shared" si="15"/>
        <v>0.0012749924572791195</v>
      </c>
      <c r="I42" s="143">
        <v>2610</v>
      </c>
      <c r="J42" s="141">
        <v>2617</v>
      </c>
      <c r="K42" s="142">
        <v>36</v>
      </c>
      <c r="L42" s="141">
        <v>34</v>
      </c>
      <c r="M42" s="140">
        <f t="shared" si="16"/>
        <v>5297</v>
      </c>
      <c r="N42" s="146">
        <f t="shared" si="17"/>
        <v>-0.20539928261279972</v>
      </c>
      <c r="O42" s="145">
        <v>6805</v>
      </c>
      <c r="P42" s="141">
        <v>6882</v>
      </c>
      <c r="Q42" s="142">
        <v>287</v>
      </c>
      <c r="R42" s="141">
        <v>184</v>
      </c>
      <c r="S42" s="140">
        <f t="shared" si="18"/>
        <v>14158</v>
      </c>
      <c r="T42" s="144">
        <f t="shared" si="19"/>
        <v>0.0014690861035121514</v>
      </c>
      <c r="U42" s="143">
        <v>7590</v>
      </c>
      <c r="V42" s="141">
        <v>7513</v>
      </c>
      <c r="W42" s="142">
        <v>158</v>
      </c>
      <c r="X42" s="141">
        <v>155</v>
      </c>
      <c r="Y42" s="140">
        <f t="shared" si="20"/>
        <v>15416</v>
      </c>
      <c r="Z42" s="139">
        <f t="shared" si="21"/>
        <v>-0.08160352880124544</v>
      </c>
    </row>
    <row r="43" spans="1:26" ht="21" customHeight="1">
      <c r="A43" s="147" t="s">
        <v>424</v>
      </c>
      <c r="B43" s="374" t="s">
        <v>425</v>
      </c>
      <c r="C43" s="145">
        <v>1621</v>
      </c>
      <c r="D43" s="141">
        <v>1799</v>
      </c>
      <c r="E43" s="142">
        <v>44</v>
      </c>
      <c r="F43" s="141">
        <v>56</v>
      </c>
      <c r="G43" s="140">
        <f t="shared" si="6"/>
        <v>3520</v>
      </c>
      <c r="H43" s="144">
        <f t="shared" si="15"/>
        <v>0.0010662802208654075</v>
      </c>
      <c r="I43" s="143">
        <v>1450</v>
      </c>
      <c r="J43" s="141">
        <v>1395</v>
      </c>
      <c r="K43" s="142">
        <v>24</v>
      </c>
      <c r="L43" s="141">
        <v>21</v>
      </c>
      <c r="M43" s="140">
        <f t="shared" si="16"/>
        <v>2890</v>
      </c>
      <c r="N43" s="146">
        <f t="shared" si="17"/>
        <v>0.2179930795847751</v>
      </c>
      <c r="O43" s="145">
        <v>4522</v>
      </c>
      <c r="P43" s="141">
        <v>4482</v>
      </c>
      <c r="Q43" s="142">
        <v>95</v>
      </c>
      <c r="R43" s="141">
        <v>103</v>
      </c>
      <c r="S43" s="140">
        <f t="shared" si="18"/>
        <v>9202</v>
      </c>
      <c r="T43" s="144">
        <f t="shared" si="19"/>
        <v>0.0009548333327107513</v>
      </c>
      <c r="U43" s="143">
        <v>3688</v>
      </c>
      <c r="V43" s="141">
        <v>3593</v>
      </c>
      <c r="W43" s="142">
        <v>80</v>
      </c>
      <c r="X43" s="141">
        <v>84</v>
      </c>
      <c r="Y43" s="140">
        <f t="shared" si="20"/>
        <v>7445</v>
      </c>
      <c r="Z43" s="139">
        <f t="shared" si="21"/>
        <v>0.2359973136333109</v>
      </c>
    </row>
    <row r="44" spans="1:26" ht="21" customHeight="1">
      <c r="A44" s="147" t="s">
        <v>426</v>
      </c>
      <c r="B44" s="374" t="s">
        <v>426</v>
      </c>
      <c r="C44" s="145">
        <v>1586</v>
      </c>
      <c r="D44" s="141">
        <v>1622</v>
      </c>
      <c r="E44" s="142">
        <v>126</v>
      </c>
      <c r="F44" s="141">
        <v>42</v>
      </c>
      <c r="G44" s="140">
        <f t="shared" si="6"/>
        <v>3376</v>
      </c>
      <c r="H44" s="144">
        <f t="shared" si="15"/>
        <v>0.0010226596663754591</v>
      </c>
      <c r="I44" s="143">
        <v>273</v>
      </c>
      <c r="J44" s="141">
        <v>204</v>
      </c>
      <c r="K44" s="142">
        <v>70</v>
      </c>
      <c r="L44" s="141">
        <v>4</v>
      </c>
      <c r="M44" s="140">
        <f t="shared" si="16"/>
        <v>551</v>
      </c>
      <c r="N44" s="146">
        <f t="shared" si="17"/>
        <v>5.127041742286751</v>
      </c>
      <c r="O44" s="145">
        <v>4589</v>
      </c>
      <c r="P44" s="141">
        <v>4978</v>
      </c>
      <c r="Q44" s="142">
        <v>319</v>
      </c>
      <c r="R44" s="141">
        <v>114</v>
      </c>
      <c r="S44" s="140">
        <f t="shared" si="18"/>
        <v>10000</v>
      </c>
      <c r="T44" s="144">
        <f t="shared" si="19"/>
        <v>0.0010376367449584343</v>
      </c>
      <c r="U44" s="143">
        <v>809</v>
      </c>
      <c r="V44" s="141">
        <v>650</v>
      </c>
      <c r="W44" s="142">
        <v>185</v>
      </c>
      <c r="X44" s="141">
        <v>43</v>
      </c>
      <c r="Y44" s="140">
        <f t="shared" si="20"/>
        <v>1687</v>
      </c>
      <c r="Z44" s="139" t="str">
        <f t="shared" si="21"/>
        <v>  *  </v>
      </c>
    </row>
    <row r="45" spans="1:26" ht="21" customHeight="1">
      <c r="A45" s="147" t="s">
        <v>427</v>
      </c>
      <c r="B45" s="374" t="s">
        <v>428</v>
      </c>
      <c r="C45" s="145">
        <v>1296</v>
      </c>
      <c r="D45" s="141">
        <v>1369</v>
      </c>
      <c r="E45" s="142">
        <v>293</v>
      </c>
      <c r="F45" s="141">
        <v>285</v>
      </c>
      <c r="G45" s="140">
        <f t="shared" si="6"/>
        <v>3243</v>
      </c>
      <c r="H45" s="144">
        <f t="shared" si="15"/>
        <v>0.000982371237575715</v>
      </c>
      <c r="I45" s="143">
        <v>1362</v>
      </c>
      <c r="J45" s="141">
        <v>1314</v>
      </c>
      <c r="K45" s="142">
        <v>265</v>
      </c>
      <c r="L45" s="141">
        <v>159</v>
      </c>
      <c r="M45" s="140">
        <f t="shared" si="16"/>
        <v>3100</v>
      </c>
      <c r="N45" s="146">
        <f t="shared" si="17"/>
        <v>0.04612903225806453</v>
      </c>
      <c r="O45" s="145">
        <v>3807</v>
      </c>
      <c r="P45" s="141">
        <v>3888</v>
      </c>
      <c r="Q45" s="142">
        <v>725</v>
      </c>
      <c r="R45" s="141">
        <v>586</v>
      </c>
      <c r="S45" s="140">
        <f t="shared" si="18"/>
        <v>9006</v>
      </c>
      <c r="T45" s="144">
        <f t="shared" si="19"/>
        <v>0.0009344956525095659</v>
      </c>
      <c r="U45" s="143">
        <v>4013</v>
      </c>
      <c r="V45" s="141">
        <v>4121</v>
      </c>
      <c r="W45" s="142">
        <v>552</v>
      </c>
      <c r="X45" s="141">
        <v>449</v>
      </c>
      <c r="Y45" s="140">
        <f t="shared" si="20"/>
        <v>9135</v>
      </c>
      <c r="Z45" s="139">
        <f t="shared" si="21"/>
        <v>-0.01412151067323486</v>
      </c>
    </row>
    <row r="46" spans="1:26" ht="21" customHeight="1">
      <c r="A46" s="147" t="s">
        <v>429</v>
      </c>
      <c r="B46" s="374" t="s">
        <v>429</v>
      </c>
      <c r="C46" s="145">
        <v>714</v>
      </c>
      <c r="D46" s="141">
        <v>731</v>
      </c>
      <c r="E46" s="142">
        <v>729</v>
      </c>
      <c r="F46" s="141">
        <v>798</v>
      </c>
      <c r="G46" s="140">
        <f t="shared" si="6"/>
        <v>2972</v>
      </c>
      <c r="H46" s="144">
        <f t="shared" si="15"/>
        <v>0.0009002797773897702</v>
      </c>
      <c r="I46" s="143">
        <v>415</v>
      </c>
      <c r="J46" s="141">
        <v>458</v>
      </c>
      <c r="K46" s="142">
        <v>483</v>
      </c>
      <c r="L46" s="141">
        <v>436</v>
      </c>
      <c r="M46" s="140">
        <f t="shared" si="16"/>
        <v>1792</v>
      </c>
      <c r="N46" s="146">
        <f t="shared" si="17"/>
        <v>0.6584821428571428</v>
      </c>
      <c r="O46" s="145">
        <v>2017</v>
      </c>
      <c r="P46" s="141">
        <v>2200</v>
      </c>
      <c r="Q46" s="142">
        <v>2265</v>
      </c>
      <c r="R46" s="141">
        <v>2349</v>
      </c>
      <c r="S46" s="140">
        <f t="shared" si="18"/>
        <v>8831</v>
      </c>
      <c r="T46" s="144">
        <f t="shared" si="19"/>
        <v>0.0009163370094727934</v>
      </c>
      <c r="U46" s="143">
        <v>1169</v>
      </c>
      <c r="V46" s="141">
        <v>1345</v>
      </c>
      <c r="W46" s="142">
        <v>1359</v>
      </c>
      <c r="X46" s="141">
        <v>1305</v>
      </c>
      <c r="Y46" s="140">
        <f t="shared" si="20"/>
        <v>5178</v>
      </c>
      <c r="Z46" s="139">
        <f t="shared" si="21"/>
        <v>0.7054847431440712</v>
      </c>
    </row>
    <row r="47" spans="1:26" ht="21" customHeight="1">
      <c r="A47" s="147" t="s">
        <v>430</v>
      </c>
      <c r="B47" s="374" t="s">
        <v>431</v>
      </c>
      <c r="C47" s="145">
        <v>893</v>
      </c>
      <c r="D47" s="141">
        <v>849</v>
      </c>
      <c r="E47" s="142">
        <v>527</v>
      </c>
      <c r="F47" s="141">
        <v>473</v>
      </c>
      <c r="G47" s="140">
        <f t="shared" si="6"/>
        <v>2742</v>
      </c>
      <c r="H47" s="144">
        <f t="shared" si="15"/>
        <v>0.0008306080584127692</v>
      </c>
      <c r="I47" s="143">
        <v>673</v>
      </c>
      <c r="J47" s="141">
        <v>634</v>
      </c>
      <c r="K47" s="142">
        <v>372</v>
      </c>
      <c r="L47" s="141">
        <v>318</v>
      </c>
      <c r="M47" s="140">
        <f t="shared" si="16"/>
        <v>1997</v>
      </c>
      <c r="N47" s="146">
        <f t="shared" si="17"/>
        <v>0.373059589384076</v>
      </c>
      <c r="O47" s="145">
        <v>2887</v>
      </c>
      <c r="P47" s="141">
        <v>2710</v>
      </c>
      <c r="Q47" s="142">
        <v>1688</v>
      </c>
      <c r="R47" s="141">
        <v>1391</v>
      </c>
      <c r="S47" s="140">
        <f t="shared" si="18"/>
        <v>8676</v>
      </c>
      <c r="T47" s="144">
        <f t="shared" si="19"/>
        <v>0.0009002536399259376</v>
      </c>
      <c r="U47" s="143">
        <v>2371</v>
      </c>
      <c r="V47" s="141">
        <v>2295</v>
      </c>
      <c r="W47" s="142">
        <v>1065</v>
      </c>
      <c r="X47" s="141">
        <v>924</v>
      </c>
      <c r="Y47" s="140">
        <f t="shared" si="20"/>
        <v>6655</v>
      </c>
      <c r="Z47" s="139">
        <f t="shared" si="21"/>
        <v>0.30368144252441764</v>
      </c>
    </row>
    <row r="48" spans="1:26" ht="21" customHeight="1">
      <c r="A48" s="147" t="s">
        <v>432</v>
      </c>
      <c r="B48" s="374" t="s">
        <v>433</v>
      </c>
      <c r="C48" s="145">
        <v>1231</v>
      </c>
      <c r="D48" s="141">
        <v>1333</v>
      </c>
      <c r="E48" s="142">
        <v>7</v>
      </c>
      <c r="F48" s="141">
        <v>7</v>
      </c>
      <c r="G48" s="140">
        <f t="shared" si="6"/>
        <v>2578</v>
      </c>
      <c r="H48" s="144">
        <f aca="true" t="shared" si="22" ref="H48:H62">G48/$G$9</f>
        <v>0.0007809290935769945</v>
      </c>
      <c r="I48" s="143">
        <v>731</v>
      </c>
      <c r="J48" s="141">
        <v>861</v>
      </c>
      <c r="K48" s="142"/>
      <c r="L48" s="141"/>
      <c r="M48" s="140">
        <f aca="true" t="shared" si="23" ref="M48:M62">SUM(I48:L48)</f>
        <v>1592</v>
      </c>
      <c r="N48" s="146">
        <f aca="true" t="shared" si="24" ref="N48:N62">IF(ISERROR(G48/M48-1),"         /0",(G48/M48-1))</f>
        <v>0.6193467336683418</v>
      </c>
      <c r="O48" s="145">
        <v>3711</v>
      </c>
      <c r="P48" s="141">
        <v>3929</v>
      </c>
      <c r="Q48" s="142">
        <v>7</v>
      </c>
      <c r="R48" s="141">
        <v>7</v>
      </c>
      <c r="S48" s="140">
        <f aca="true" t="shared" si="25" ref="S48:S62">SUM(O48:R48)</f>
        <v>7654</v>
      </c>
      <c r="T48" s="144">
        <f aca="true" t="shared" si="26" ref="T48:T62">S48/$S$9</f>
        <v>0.0007942071645911856</v>
      </c>
      <c r="U48" s="143">
        <v>2132</v>
      </c>
      <c r="V48" s="141">
        <v>2357</v>
      </c>
      <c r="W48" s="142"/>
      <c r="X48" s="141"/>
      <c r="Y48" s="140">
        <f aca="true" t="shared" si="27" ref="Y48:Y62">SUM(U48:X48)</f>
        <v>4489</v>
      </c>
      <c r="Z48" s="139">
        <f aca="true" t="shared" si="28" ref="Z48:Z62">IF(ISERROR(S48/Y48-1),"         /0",IF(S48/Y48&gt;5,"  *  ",(S48/Y48-1)))</f>
        <v>0.7050568055246158</v>
      </c>
    </row>
    <row r="49" spans="1:26" ht="21" customHeight="1">
      <c r="A49" s="147" t="s">
        <v>434</v>
      </c>
      <c r="B49" s="374" t="s">
        <v>435</v>
      </c>
      <c r="C49" s="145">
        <v>1166</v>
      </c>
      <c r="D49" s="141">
        <v>1231</v>
      </c>
      <c r="E49" s="142">
        <v>93</v>
      </c>
      <c r="F49" s="141">
        <v>65</v>
      </c>
      <c r="G49" s="140">
        <f t="shared" si="6"/>
        <v>2555</v>
      </c>
      <c r="H49" s="144">
        <f t="shared" si="22"/>
        <v>0.0007739619216792944</v>
      </c>
      <c r="I49" s="143">
        <v>1468</v>
      </c>
      <c r="J49" s="141">
        <v>1514</v>
      </c>
      <c r="K49" s="142">
        <v>35</v>
      </c>
      <c r="L49" s="141">
        <v>33</v>
      </c>
      <c r="M49" s="140">
        <f t="shared" si="23"/>
        <v>3050</v>
      </c>
      <c r="N49" s="146">
        <f t="shared" si="24"/>
        <v>-0.1622950819672131</v>
      </c>
      <c r="O49" s="145">
        <v>3950</v>
      </c>
      <c r="P49" s="141">
        <v>3636</v>
      </c>
      <c r="Q49" s="142">
        <v>211</v>
      </c>
      <c r="R49" s="141">
        <v>179</v>
      </c>
      <c r="S49" s="140">
        <f t="shared" si="25"/>
        <v>7976</v>
      </c>
      <c r="T49" s="144">
        <f t="shared" si="26"/>
        <v>0.0008276190677788472</v>
      </c>
      <c r="U49" s="143">
        <v>4904</v>
      </c>
      <c r="V49" s="141">
        <v>4351</v>
      </c>
      <c r="W49" s="142">
        <v>180</v>
      </c>
      <c r="X49" s="141">
        <v>135</v>
      </c>
      <c r="Y49" s="140">
        <f t="shared" si="27"/>
        <v>9570</v>
      </c>
      <c r="Z49" s="139">
        <f t="shared" si="28"/>
        <v>-0.16656217345872515</v>
      </c>
    </row>
    <row r="50" spans="1:26" ht="21" customHeight="1">
      <c r="A50" s="147" t="s">
        <v>436</v>
      </c>
      <c r="B50" s="374" t="s">
        <v>437</v>
      </c>
      <c r="C50" s="145">
        <v>994</v>
      </c>
      <c r="D50" s="141">
        <v>995</v>
      </c>
      <c r="E50" s="142">
        <v>269</v>
      </c>
      <c r="F50" s="141">
        <v>245</v>
      </c>
      <c r="G50" s="140">
        <f t="shared" si="6"/>
        <v>2503</v>
      </c>
      <c r="H50" s="144">
        <f t="shared" si="22"/>
        <v>0.0007582100547801464</v>
      </c>
      <c r="I50" s="143">
        <v>1178</v>
      </c>
      <c r="J50" s="141">
        <v>1103</v>
      </c>
      <c r="K50" s="142">
        <v>335</v>
      </c>
      <c r="L50" s="141">
        <v>226</v>
      </c>
      <c r="M50" s="140">
        <f t="shared" si="23"/>
        <v>2842</v>
      </c>
      <c r="N50" s="146">
        <f t="shared" si="24"/>
        <v>-0.11928219563687548</v>
      </c>
      <c r="O50" s="145">
        <v>3923</v>
      </c>
      <c r="P50" s="141">
        <v>3390</v>
      </c>
      <c r="Q50" s="142">
        <v>1170</v>
      </c>
      <c r="R50" s="141">
        <v>844</v>
      </c>
      <c r="S50" s="140">
        <f t="shared" si="25"/>
        <v>9327</v>
      </c>
      <c r="T50" s="144">
        <f t="shared" si="26"/>
        <v>0.0009678037920227317</v>
      </c>
      <c r="U50" s="143">
        <v>3587</v>
      </c>
      <c r="V50" s="141">
        <v>3384</v>
      </c>
      <c r="W50" s="142">
        <v>1075</v>
      </c>
      <c r="X50" s="141">
        <v>674</v>
      </c>
      <c r="Y50" s="140">
        <f t="shared" si="27"/>
        <v>8720</v>
      </c>
      <c r="Z50" s="139">
        <f t="shared" si="28"/>
        <v>0.06961009174311927</v>
      </c>
    </row>
    <row r="51" spans="1:26" ht="21" customHeight="1">
      <c r="A51" s="147" t="s">
        <v>438</v>
      </c>
      <c r="B51" s="374" t="s">
        <v>439</v>
      </c>
      <c r="C51" s="145">
        <v>1039</v>
      </c>
      <c r="D51" s="141">
        <v>1048</v>
      </c>
      <c r="E51" s="142">
        <v>64</v>
      </c>
      <c r="F51" s="141">
        <v>98</v>
      </c>
      <c r="G51" s="140">
        <f t="shared" si="6"/>
        <v>2249</v>
      </c>
      <c r="H51" s="144">
        <f t="shared" si="22"/>
        <v>0.0006812682433881539</v>
      </c>
      <c r="I51" s="143">
        <v>858</v>
      </c>
      <c r="J51" s="141">
        <v>906</v>
      </c>
      <c r="K51" s="142">
        <v>60</v>
      </c>
      <c r="L51" s="141">
        <v>65</v>
      </c>
      <c r="M51" s="140">
        <f t="shared" si="23"/>
        <v>1889</v>
      </c>
      <c r="N51" s="146">
        <f t="shared" si="24"/>
        <v>0.19057702488088935</v>
      </c>
      <c r="O51" s="145">
        <v>2963</v>
      </c>
      <c r="P51" s="141">
        <v>2980</v>
      </c>
      <c r="Q51" s="142">
        <v>261</v>
      </c>
      <c r="R51" s="141">
        <v>354</v>
      </c>
      <c r="S51" s="140">
        <f t="shared" si="25"/>
        <v>6558</v>
      </c>
      <c r="T51" s="144">
        <f t="shared" si="26"/>
        <v>0.0006804821773437412</v>
      </c>
      <c r="U51" s="143">
        <v>2797</v>
      </c>
      <c r="V51" s="141">
        <v>3053</v>
      </c>
      <c r="W51" s="142">
        <v>201</v>
      </c>
      <c r="X51" s="141">
        <v>268</v>
      </c>
      <c r="Y51" s="140">
        <f t="shared" si="27"/>
        <v>6319</v>
      </c>
      <c r="Z51" s="139">
        <f t="shared" si="28"/>
        <v>0.03782244025953463</v>
      </c>
    </row>
    <row r="52" spans="1:26" ht="21" customHeight="1">
      <c r="A52" s="147" t="s">
        <v>440</v>
      </c>
      <c r="B52" s="374" t="s">
        <v>440</v>
      </c>
      <c r="C52" s="145">
        <v>537</v>
      </c>
      <c r="D52" s="141">
        <v>539</v>
      </c>
      <c r="E52" s="142">
        <v>423</v>
      </c>
      <c r="F52" s="141">
        <v>468</v>
      </c>
      <c r="G52" s="140">
        <f t="shared" si="6"/>
        <v>1967</v>
      </c>
      <c r="H52" s="144">
        <f t="shared" si="22"/>
        <v>0.0005958446575120047</v>
      </c>
      <c r="I52" s="143">
        <v>563</v>
      </c>
      <c r="J52" s="141">
        <v>515</v>
      </c>
      <c r="K52" s="142">
        <v>672</v>
      </c>
      <c r="L52" s="141">
        <v>492</v>
      </c>
      <c r="M52" s="140">
        <f t="shared" si="23"/>
        <v>2242</v>
      </c>
      <c r="N52" s="146">
        <f t="shared" si="24"/>
        <v>-0.12265834076717219</v>
      </c>
      <c r="O52" s="145">
        <v>1312</v>
      </c>
      <c r="P52" s="141">
        <v>1394</v>
      </c>
      <c r="Q52" s="142">
        <v>1095</v>
      </c>
      <c r="R52" s="141">
        <v>1179</v>
      </c>
      <c r="S52" s="140">
        <f t="shared" si="25"/>
        <v>4980</v>
      </c>
      <c r="T52" s="144">
        <f t="shared" si="26"/>
        <v>0.0005167430989893003</v>
      </c>
      <c r="U52" s="143">
        <v>1397</v>
      </c>
      <c r="V52" s="141">
        <v>1434</v>
      </c>
      <c r="W52" s="142">
        <v>1924</v>
      </c>
      <c r="X52" s="141">
        <v>1636</v>
      </c>
      <c r="Y52" s="140">
        <f t="shared" si="27"/>
        <v>6391</v>
      </c>
      <c r="Z52" s="139">
        <f t="shared" si="28"/>
        <v>-0.22077922077922074</v>
      </c>
    </row>
    <row r="53" spans="1:26" ht="21" customHeight="1">
      <c r="A53" s="147" t="s">
        <v>441</v>
      </c>
      <c r="B53" s="374" t="s">
        <v>442</v>
      </c>
      <c r="C53" s="145">
        <v>515</v>
      </c>
      <c r="D53" s="141">
        <v>518</v>
      </c>
      <c r="E53" s="142">
        <v>143</v>
      </c>
      <c r="F53" s="141">
        <v>328</v>
      </c>
      <c r="G53" s="140">
        <f t="shared" si="6"/>
        <v>1504</v>
      </c>
      <c r="H53" s="144">
        <f t="shared" si="22"/>
        <v>0.0004555924580061287</v>
      </c>
      <c r="I53" s="143">
        <v>446</v>
      </c>
      <c r="J53" s="141">
        <v>458</v>
      </c>
      <c r="K53" s="142">
        <v>366</v>
      </c>
      <c r="L53" s="141">
        <v>315</v>
      </c>
      <c r="M53" s="140">
        <f t="shared" si="23"/>
        <v>1585</v>
      </c>
      <c r="N53" s="146">
        <f t="shared" si="24"/>
        <v>-0.05110410094637219</v>
      </c>
      <c r="O53" s="145">
        <v>1747</v>
      </c>
      <c r="P53" s="141">
        <v>1508</v>
      </c>
      <c r="Q53" s="142">
        <v>1380</v>
      </c>
      <c r="R53" s="141">
        <v>1055</v>
      </c>
      <c r="S53" s="140">
        <f t="shared" si="25"/>
        <v>5690</v>
      </c>
      <c r="T53" s="144">
        <f t="shared" si="26"/>
        <v>0.0005904153078813492</v>
      </c>
      <c r="U53" s="143">
        <v>1703</v>
      </c>
      <c r="V53" s="141">
        <v>1324</v>
      </c>
      <c r="W53" s="142">
        <v>1171</v>
      </c>
      <c r="X53" s="141">
        <v>712</v>
      </c>
      <c r="Y53" s="140">
        <f t="shared" si="27"/>
        <v>4910</v>
      </c>
      <c r="Z53" s="139">
        <f t="shared" si="28"/>
        <v>0.15885947046843185</v>
      </c>
    </row>
    <row r="54" spans="1:26" ht="21" customHeight="1">
      <c r="A54" s="147" t="s">
        <v>443</v>
      </c>
      <c r="B54" s="374" t="s">
        <v>443</v>
      </c>
      <c r="C54" s="145">
        <v>0</v>
      </c>
      <c r="D54" s="141">
        <v>0</v>
      </c>
      <c r="E54" s="142">
        <v>634</v>
      </c>
      <c r="F54" s="141">
        <v>655</v>
      </c>
      <c r="G54" s="140">
        <f t="shared" si="6"/>
        <v>1289</v>
      </c>
      <c r="H54" s="144">
        <f t="shared" si="22"/>
        <v>0.00039046454678849727</v>
      </c>
      <c r="I54" s="143"/>
      <c r="J54" s="141"/>
      <c r="K54" s="142">
        <v>325</v>
      </c>
      <c r="L54" s="141">
        <v>295</v>
      </c>
      <c r="M54" s="140">
        <f t="shared" si="23"/>
        <v>620</v>
      </c>
      <c r="N54" s="146">
        <f t="shared" si="24"/>
        <v>1.0790322580645162</v>
      </c>
      <c r="O54" s="145"/>
      <c r="P54" s="141"/>
      <c r="Q54" s="142">
        <v>1639</v>
      </c>
      <c r="R54" s="141">
        <v>1569</v>
      </c>
      <c r="S54" s="140">
        <f t="shared" si="25"/>
        <v>3208</v>
      </c>
      <c r="T54" s="144">
        <f t="shared" si="26"/>
        <v>0.00033287386778266574</v>
      </c>
      <c r="U54" s="143"/>
      <c r="V54" s="141"/>
      <c r="W54" s="142">
        <v>1115</v>
      </c>
      <c r="X54" s="141">
        <v>1159</v>
      </c>
      <c r="Y54" s="140">
        <f t="shared" si="27"/>
        <v>2274</v>
      </c>
      <c r="Z54" s="139">
        <f t="shared" si="28"/>
        <v>0.41072999120492515</v>
      </c>
    </row>
    <row r="55" spans="1:26" ht="21" customHeight="1">
      <c r="A55" s="147" t="s">
        <v>427</v>
      </c>
      <c r="B55" s="374" t="s">
        <v>444</v>
      </c>
      <c r="C55" s="145">
        <v>0</v>
      </c>
      <c r="D55" s="141">
        <v>0</v>
      </c>
      <c r="E55" s="142">
        <v>564</v>
      </c>
      <c r="F55" s="141">
        <v>586</v>
      </c>
      <c r="G55" s="140">
        <f t="shared" si="6"/>
        <v>1150</v>
      </c>
      <c r="H55" s="144">
        <f t="shared" si="22"/>
        <v>0.0003483585948850053</v>
      </c>
      <c r="I55" s="143"/>
      <c r="J55" s="141"/>
      <c r="K55" s="142">
        <v>407</v>
      </c>
      <c r="L55" s="141">
        <v>561</v>
      </c>
      <c r="M55" s="140">
        <f t="shared" si="23"/>
        <v>968</v>
      </c>
      <c r="N55" s="146">
        <f t="shared" si="24"/>
        <v>0.18801652892561993</v>
      </c>
      <c r="O55" s="145"/>
      <c r="P55" s="141"/>
      <c r="Q55" s="142">
        <v>1432</v>
      </c>
      <c r="R55" s="141">
        <v>1779</v>
      </c>
      <c r="S55" s="140">
        <f t="shared" si="25"/>
        <v>3211</v>
      </c>
      <c r="T55" s="144">
        <f t="shared" si="26"/>
        <v>0.0003331851588061533</v>
      </c>
      <c r="U55" s="143"/>
      <c r="V55" s="141"/>
      <c r="W55" s="142">
        <v>1187</v>
      </c>
      <c r="X55" s="141">
        <v>1527</v>
      </c>
      <c r="Y55" s="140">
        <f t="shared" si="27"/>
        <v>2714</v>
      </c>
      <c r="Z55" s="139">
        <f t="shared" si="28"/>
        <v>0.18312453942520257</v>
      </c>
    </row>
    <row r="56" spans="1:26" ht="21" customHeight="1">
      <c r="A56" s="147" t="s">
        <v>445</v>
      </c>
      <c r="B56" s="374" t="s">
        <v>446</v>
      </c>
      <c r="C56" s="145">
        <v>26</v>
      </c>
      <c r="D56" s="141">
        <v>30</v>
      </c>
      <c r="E56" s="142">
        <v>542</v>
      </c>
      <c r="F56" s="141">
        <v>495</v>
      </c>
      <c r="G56" s="140">
        <f t="shared" si="6"/>
        <v>1093</v>
      </c>
      <c r="H56" s="144">
        <f t="shared" si="22"/>
        <v>0.0003310921253994007</v>
      </c>
      <c r="I56" s="143">
        <v>45</v>
      </c>
      <c r="J56" s="141">
        <v>40</v>
      </c>
      <c r="K56" s="142">
        <v>407</v>
      </c>
      <c r="L56" s="141">
        <v>371</v>
      </c>
      <c r="M56" s="140">
        <f t="shared" si="23"/>
        <v>863</v>
      </c>
      <c r="N56" s="146">
        <f t="shared" si="24"/>
        <v>0.2665121668597914</v>
      </c>
      <c r="O56" s="145">
        <v>80</v>
      </c>
      <c r="P56" s="141">
        <v>78</v>
      </c>
      <c r="Q56" s="142">
        <v>1625</v>
      </c>
      <c r="R56" s="141">
        <v>1611</v>
      </c>
      <c r="S56" s="140">
        <f t="shared" si="25"/>
        <v>3394</v>
      </c>
      <c r="T56" s="144">
        <f t="shared" si="26"/>
        <v>0.0003521739112388926</v>
      </c>
      <c r="U56" s="143">
        <v>141</v>
      </c>
      <c r="V56" s="141">
        <v>132</v>
      </c>
      <c r="W56" s="142">
        <v>1151</v>
      </c>
      <c r="X56" s="141">
        <v>1123</v>
      </c>
      <c r="Y56" s="140">
        <f t="shared" si="27"/>
        <v>2547</v>
      </c>
      <c r="Z56" s="139">
        <f t="shared" si="28"/>
        <v>0.33254809579897926</v>
      </c>
    </row>
    <row r="57" spans="1:26" ht="21" customHeight="1">
      <c r="A57" s="147" t="s">
        <v>447</v>
      </c>
      <c r="B57" s="374" t="s">
        <v>447</v>
      </c>
      <c r="C57" s="145">
        <v>0</v>
      </c>
      <c r="D57" s="141">
        <v>0</v>
      </c>
      <c r="E57" s="142">
        <v>546</v>
      </c>
      <c r="F57" s="141">
        <v>468</v>
      </c>
      <c r="G57" s="140">
        <f t="shared" si="6"/>
        <v>1014</v>
      </c>
      <c r="H57" s="144">
        <f t="shared" si="22"/>
        <v>0.0003071614045333873</v>
      </c>
      <c r="I57" s="143"/>
      <c r="J57" s="141"/>
      <c r="K57" s="142">
        <v>415</v>
      </c>
      <c r="L57" s="141">
        <v>333</v>
      </c>
      <c r="M57" s="140">
        <f t="shared" si="23"/>
        <v>748</v>
      </c>
      <c r="N57" s="146">
        <f t="shared" si="24"/>
        <v>0.3556149732620322</v>
      </c>
      <c r="O57" s="145"/>
      <c r="P57" s="141"/>
      <c r="Q57" s="142">
        <v>1265</v>
      </c>
      <c r="R57" s="141">
        <v>1047</v>
      </c>
      <c r="S57" s="140">
        <f t="shared" si="25"/>
        <v>2312</v>
      </c>
      <c r="T57" s="144">
        <f t="shared" si="26"/>
        <v>0.00023990161543439002</v>
      </c>
      <c r="U57" s="143"/>
      <c r="V57" s="141"/>
      <c r="W57" s="142">
        <v>1364</v>
      </c>
      <c r="X57" s="141">
        <v>1090</v>
      </c>
      <c r="Y57" s="140">
        <f t="shared" si="27"/>
        <v>2454</v>
      </c>
      <c r="Z57" s="139">
        <f t="shared" si="28"/>
        <v>-0.05786471067644661</v>
      </c>
    </row>
    <row r="58" spans="1:26" ht="21" customHeight="1">
      <c r="A58" s="147" t="s">
        <v>448</v>
      </c>
      <c r="B58" s="374" t="s">
        <v>449</v>
      </c>
      <c r="C58" s="145">
        <v>0</v>
      </c>
      <c r="D58" s="141">
        <v>0</v>
      </c>
      <c r="E58" s="142">
        <v>427</v>
      </c>
      <c r="F58" s="141">
        <v>471</v>
      </c>
      <c r="G58" s="140">
        <f t="shared" si="6"/>
        <v>898</v>
      </c>
      <c r="H58" s="144">
        <f t="shared" si="22"/>
        <v>0.00027202262452759546</v>
      </c>
      <c r="I58" s="143"/>
      <c r="J58" s="141"/>
      <c r="K58" s="142">
        <v>370</v>
      </c>
      <c r="L58" s="141">
        <v>357</v>
      </c>
      <c r="M58" s="140">
        <f t="shared" si="23"/>
        <v>727</v>
      </c>
      <c r="N58" s="146">
        <f t="shared" si="24"/>
        <v>0.23521320495185694</v>
      </c>
      <c r="O58" s="145"/>
      <c r="P58" s="141"/>
      <c r="Q58" s="142">
        <v>1199</v>
      </c>
      <c r="R58" s="141">
        <v>1244</v>
      </c>
      <c r="S58" s="140">
        <f t="shared" si="25"/>
        <v>2443</v>
      </c>
      <c r="T58" s="144">
        <f t="shared" si="26"/>
        <v>0.0002534946567933455</v>
      </c>
      <c r="U58" s="143"/>
      <c r="V58" s="141"/>
      <c r="W58" s="142">
        <v>1120</v>
      </c>
      <c r="X58" s="141">
        <v>1186</v>
      </c>
      <c r="Y58" s="140">
        <f t="shared" si="27"/>
        <v>2306</v>
      </c>
      <c r="Z58" s="139">
        <f t="shared" si="28"/>
        <v>0.05941023417172597</v>
      </c>
    </row>
    <row r="59" spans="1:26" ht="21" customHeight="1">
      <c r="A59" s="147" t="s">
        <v>450</v>
      </c>
      <c r="B59" s="374" t="s">
        <v>451</v>
      </c>
      <c r="C59" s="145">
        <v>362</v>
      </c>
      <c r="D59" s="141">
        <v>429</v>
      </c>
      <c r="E59" s="142">
        <v>48</v>
      </c>
      <c r="F59" s="141">
        <v>49</v>
      </c>
      <c r="G59" s="140">
        <f t="shared" si="6"/>
        <v>888</v>
      </c>
      <c r="H59" s="144">
        <f t="shared" si="22"/>
        <v>0.00026899341935468236</v>
      </c>
      <c r="I59" s="143">
        <v>376</v>
      </c>
      <c r="J59" s="141">
        <v>372</v>
      </c>
      <c r="K59" s="142">
        <v>76</v>
      </c>
      <c r="L59" s="141">
        <v>147</v>
      </c>
      <c r="M59" s="140">
        <f t="shared" si="23"/>
        <v>971</v>
      </c>
      <c r="N59" s="146">
        <f t="shared" si="24"/>
        <v>-0.08547888774459322</v>
      </c>
      <c r="O59" s="145">
        <v>1028</v>
      </c>
      <c r="P59" s="141">
        <v>1314</v>
      </c>
      <c r="Q59" s="142">
        <v>124</v>
      </c>
      <c r="R59" s="141">
        <v>139</v>
      </c>
      <c r="S59" s="140">
        <f t="shared" si="25"/>
        <v>2605</v>
      </c>
      <c r="T59" s="144">
        <f t="shared" si="26"/>
        <v>0.0002703043720616721</v>
      </c>
      <c r="U59" s="143">
        <v>1074</v>
      </c>
      <c r="V59" s="141">
        <v>1250</v>
      </c>
      <c r="W59" s="142">
        <v>377</v>
      </c>
      <c r="X59" s="141">
        <v>438</v>
      </c>
      <c r="Y59" s="140">
        <f t="shared" si="27"/>
        <v>3139</v>
      </c>
      <c r="Z59" s="139">
        <f t="shared" si="28"/>
        <v>-0.17011787193373684</v>
      </c>
    </row>
    <row r="60" spans="1:26" ht="21" customHeight="1">
      <c r="A60" s="147" t="s">
        <v>452</v>
      </c>
      <c r="B60" s="374" t="s">
        <v>452</v>
      </c>
      <c r="C60" s="145">
        <v>0</v>
      </c>
      <c r="D60" s="141">
        <v>0</v>
      </c>
      <c r="E60" s="142">
        <v>465</v>
      </c>
      <c r="F60" s="141">
        <v>389</v>
      </c>
      <c r="G60" s="140">
        <f t="shared" si="6"/>
        <v>854</v>
      </c>
      <c r="H60" s="144">
        <f t="shared" si="22"/>
        <v>0.0002586941217667779</v>
      </c>
      <c r="I60" s="143"/>
      <c r="J60" s="141"/>
      <c r="K60" s="142">
        <v>605</v>
      </c>
      <c r="L60" s="141">
        <v>528</v>
      </c>
      <c r="M60" s="140">
        <f t="shared" si="23"/>
        <v>1133</v>
      </c>
      <c r="N60" s="146">
        <f t="shared" si="24"/>
        <v>-0.2462488967343336</v>
      </c>
      <c r="O60" s="145"/>
      <c r="P60" s="141"/>
      <c r="Q60" s="142">
        <v>1430</v>
      </c>
      <c r="R60" s="141">
        <v>1337</v>
      </c>
      <c r="S60" s="140">
        <f t="shared" si="25"/>
        <v>2767</v>
      </c>
      <c r="T60" s="144">
        <f t="shared" si="26"/>
        <v>0.0002871140873299988</v>
      </c>
      <c r="U60" s="143"/>
      <c r="V60" s="141"/>
      <c r="W60" s="142">
        <v>1465</v>
      </c>
      <c r="X60" s="141">
        <v>1548</v>
      </c>
      <c r="Y60" s="140">
        <f t="shared" si="27"/>
        <v>3013</v>
      </c>
      <c r="Z60" s="139">
        <f t="shared" si="28"/>
        <v>-0.08164619980086296</v>
      </c>
    </row>
    <row r="61" spans="1:26" ht="21" customHeight="1">
      <c r="A61" s="147" t="s">
        <v>453</v>
      </c>
      <c r="B61" s="374" t="s">
        <v>454</v>
      </c>
      <c r="C61" s="145">
        <v>262</v>
      </c>
      <c r="D61" s="141">
        <v>288</v>
      </c>
      <c r="E61" s="142">
        <v>6</v>
      </c>
      <c r="F61" s="141">
        <v>290</v>
      </c>
      <c r="G61" s="140">
        <f t="shared" si="6"/>
        <v>846</v>
      </c>
      <c r="H61" s="144">
        <f t="shared" si="22"/>
        <v>0.0002562707576284474</v>
      </c>
      <c r="I61" s="143">
        <v>291</v>
      </c>
      <c r="J61" s="141">
        <v>360</v>
      </c>
      <c r="K61" s="142">
        <v>18</v>
      </c>
      <c r="L61" s="141">
        <v>15</v>
      </c>
      <c r="M61" s="140">
        <f t="shared" si="23"/>
        <v>684</v>
      </c>
      <c r="N61" s="146">
        <f t="shared" si="24"/>
        <v>0.23684210526315796</v>
      </c>
      <c r="O61" s="145">
        <v>808</v>
      </c>
      <c r="P61" s="141">
        <v>821</v>
      </c>
      <c r="Q61" s="142">
        <v>578</v>
      </c>
      <c r="R61" s="141">
        <v>843</v>
      </c>
      <c r="S61" s="140">
        <f t="shared" si="25"/>
        <v>3050</v>
      </c>
      <c r="T61" s="144">
        <f t="shared" si="26"/>
        <v>0.0003164792072123225</v>
      </c>
      <c r="U61" s="143">
        <v>785</v>
      </c>
      <c r="V61" s="141">
        <v>851</v>
      </c>
      <c r="W61" s="142">
        <v>37</v>
      </c>
      <c r="X61" s="141">
        <v>30</v>
      </c>
      <c r="Y61" s="140">
        <f t="shared" si="27"/>
        <v>1703</v>
      </c>
      <c r="Z61" s="139">
        <f t="shared" si="28"/>
        <v>0.7909571344685848</v>
      </c>
    </row>
    <row r="62" spans="1:26" ht="21" customHeight="1" thickBot="1">
      <c r="A62" s="138" t="s">
        <v>56</v>
      </c>
      <c r="B62" s="375" t="s">
        <v>56</v>
      </c>
      <c r="C62" s="136">
        <v>1740</v>
      </c>
      <c r="D62" s="132">
        <v>1862</v>
      </c>
      <c r="E62" s="133">
        <v>7826</v>
      </c>
      <c r="F62" s="132">
        <v>7844</v>
      </c>
      <c r="G62" s="131">
        <f t="shared" si="6"/>
        <v>19272</v>
      </c>
      <c r="H62" s="135">
        <f t="shared" si="22"/>
        <v>0.005837884209238107</v>
      </c>
      <c r="I62" s="134">
        <v>3505</v>
      </c>
      <c r="J62" s="132">
        <v>3448</v>
      </c>
      <c r="K62" s="133">
        <v>6888</v>
      </c>
      <c r="L62" s="132">
        <v>6666</v>
      </c>
      <c r="M62" s="131">
        <f t="shared" si="23"/>
        <v>20507</v>
      </c>
      <c r="N62" s="137">
        <f t="shared" si="24"/>
        <v>-0.060223338372263124</v>
      </c>
      <c r="O62" s="136">
        <v>6017</v>
      </c>
      <c r="P62" s="132">
        <v>5847</v>
      </c>
      <c r="Q62" s="133">
        <v>22397</v>
      </c>
      <c r="R62" s="132">
        <v>22191</v>
      </c>
      <c r="S62" s="131">
        <f t="shared" si="25"/>
        <v>56452</v>
      </c>
      <c r="T62" s="135">
        <f t="shared" si="26"/>
        <v>0.005857666952639354</v>
      </c>
      <c r="U62" s="134">
        <v>10139</v>
      </c>
      <c r="V62" s="132">
        <v>9382</v>
      </c>
      <c r="W62" s="133">
        <v>18891</v>
      </c>
      <c r="X62" s="132">
        <v>18661</v>
      </c>
      <c r="Y62" s="131">
        <f t="shared" si="27"/>
        <v>57073</v>
      </c>
      <c r="Z62" s="130">
        <f t="shared" si="28"/>
        <v>-0.010880801780176252</v>
      </c>
    </row>
    <row r="63" spans="1:2" ht="15" thickTop="1">
      <c r="A63" s="129" t="s">
        <v>43</v>
      </c>
      <c r="B63" s="129"/>
    </row>
    <row r="64" spans="1:2" ht="15">
      <c r="A64" s="129" t="s">
        <v>147</v>
      </c>
      <c r="B64" s="129"/>
    </row>
    <row r="65" spans="1:3" ht="16.5" customHeight="1">
      <c r="A65" s="499" t="s">
        <v>123</v>
      </c>
      <c r="B65" s="377"/>
      <c r="C65" s="377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3:Z65536 N63:N65536 Z3 N3 N5:N8 Z5:Z8">
    <cfRule type="cellIs" priority="3" dxfId="91" operator="lessThan" stopIfTrue="1">
      <formula>0</formula>
    </cfRule>
  </conditionalFormatting>
  <conditionalFormatting sqref="N9:N62 Z9:Z6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C1">
      <selection activeCell="U10" sqref="U10:X59"/>
    </sheetView>
  </sheetViews>
  <sheetFormatPr defaultColWidth="8.00390625" defaultRowHeight="15"/>
  <cols>
    <col min="1" max="1" width="30.28125" style="128" customWidth="1"/>
    <col min="2" max="2" width="40.28125" style="128" customWidth="1"/>
    <col min="3" max="3" width="9.7109375" style="128" customWidth="1"/>
    <col min="4" max="4" width="10.28125" style="128" customWidth="1"/>
    <col min="5" max="5" width="8.7109375" style="128" customWidth="1"/>
    <col min="6" max="6" width="10.7109375" style="128" customWidth="1"/>
    <col min="7" max="7" width="10.00390625" style="128" customWidth="1"/>
    <col min="8" max="8" width="10.7109375" style="128" customWidth="1"/>
    <col min="9" max="9" width="9.28125" style="128" customWidth="1"/>
    <col min="10" max="10" width="11.7109375" style="128" customWidth="1"/>
    <col min="11" max="11" width="9.00390625" style="128" customWidth="1"/>
    <col min="12" max="12" width="10.7109375" style="128" customWidth="1"/>
    <col min="13" max="13" width="9.8515625" style="128" customWidth="1"/>
    <col min="14" max="14" width="10.00390625" style="128" customWidth="1"/>
    <col min="15" max="15" width="10.28125" style="128" customWidth="1"/>
    <col min="16" max="16" width="12.28125" style="128" customWidth="1"/>
    <col min="17" max="17" width="9.28125" style="128" customWidth="1"/>
    <col min="18" max="18" width="10.7109375" style="128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7109375" style="128" customWidth="1"/>
    <col min="23" max="24" width="10.28125" style="128" customWidth="1"/>
    <col min="25" max="25" width="10.7109375" style="128" customWidth="1"/>
    <col min="26" max="26" width="9.8515625" style="128" customWidth="1"/>
    <col min="27" max="16384" width="8.00390625" style="128" customWidth="1"/>
  </cols>
  <sheetData>
    <row r="1" spans="1:2" ht="18.75" thickBot="1">
      <c r="A1" s="493" t="s">
        <v>28</v>
      </c>
      <c r="B1" s="494"/>
    </row>
    <row r="2" ht="5.25" customHeight="1" thickBot="1"/>
    <row r="3" spans="1:26" ht="24" customHeight="1" thickTop="1">
      <c r="A3" s="579" t="s">
        <v>124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73" t="s">
        <v>122</v>
      </c>
      <c r="C5" s="676" t="s">
        <v>36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 t="s">
        <v>35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</row>
    <row r="6" spans="1:26" s="173" customFormat="1" ht="26.25" customHeight="1" thickBot="1">
      <c r="A6" s="660"/>
      <c r="B6" s="674"/>
      <c r="C6" s="668" t="s">
        <v>153</v>
      </c>
      <c r="D6" s="664"/>
      <c r="E6" s="664"/>
      <c r="F6" s="664"/>
      <c r="G6" s="665"/>
      <c r="H6" s="670" t="s">
        <v>34</v>
      </c>
      <c r="I6" s="668" t="s">
        <v>154</v>
      </c>
      <c r="J6" s="664"/>
      <c r="K6" s="664"/>
      <c r="L6" s="664"/>
      <c r="M6" s="665"/>
      <c r="N6" s="670" t="s">
        <v>33</v>
      </c>
      <c r="O6" s="663" t="s">
        <v>155</v>
      </c>
      <c r="P6" s="664"/>
      <c r="Q6" s="664"/>
      <c r="R6" s="664"/>
      <c r="S6" s="665"/>
      <c r="T6" s="670" t="s">
        <v>34</v>
      </c>
      <c r="U6" s="663" t="s">
        <v>156</v>
      </c>
      <c r="V6" s="664"/>
      <c r="W6" s="664"/>
      <c r="X6" s="664"/>
      <c r="Y6" s="665"/>
      <c r="Z6" s="670" t="s">
        <v>33</v>
      </c>
    </row>
    <row r="7" spans="1:26" s="168" customFormat="1" ht="26.25" customHeight="1">
      <c r="A7" s="661"/>
      <c r="B7" s="674"/>
      <c r="C7" s="595" t="s">
        <v>22</v>
      </c>
      <c r="D7" s="590"/>
      <c r="E7" s="586" t="s">
        <v>21</v>
      </c>
      <c r="F7" s="590"/>
      <c r="G7" s="573" t="s">
        <v>17</v>
      </c>
      <c r="H7" s="566"/>
      <c r="I7" s="669" t="s">
        <v>22</v>
      </c>
      <c r="J7" s="590"/>
      <c r="K7" s="586" t="s">
        <v>21</v>
      </c>
      <c r="L7" s="590"/>
      <c r="M7" s="573" t="s">
        <v>17</v>
      </c>
      <c r="N7" s="566"/>
      <c r="O7" s="669" t="s">
        <v>22</v>
      </c>
      <c r="P7" s="590"/>
      <c r="Q7" s="586" t="s">
        <v>21</v>
      </c>
      <c r="R7" s="590"/>
      <c r="S7" s="573" t="s">
        <v>17</v>
      </c>
      <c r="T7" s="566"/>
      <c r="U7" s="669" t="s">
        <v>22</v>
      </c>
      <c r="V7" s="590"/>
      <c r="W7" s="586" t="s">
        <v>21</v>
      </c>
      <c r="X7" s="590"/>
      <c r="Y7" s="573" t="s">
        <v>17</v>
      </c>
      <c r="Z7" s="566"/>
    </row>
    <row r="8" spans="1:26" s="168" customFormat="1" ht="19.5" customHeight="1" thickBot="1">
      <c r="A8" s="662"/>
      <c r="B8" s="675"/>
      <c r="C8" s="171" t="s">
        <v>31</v>
      </c>
      <c r="D8" s="169" t="s">
        <v>30</v>
      </c>
      <c r="E8" s="170" t="s">
        <v>31</v>
      </c>
      <c r="F8" s="378" t="s">
        <v>30</v>
      </c>
      <c r="G8" s="672"/>
      <c r="H8" s="671"/>
      <c r="I8" s="171" t="s">
        <v>31</v>
      </c>
      <c r="J8" s="169" t="s">
        <v>30</v>
      </c>
      <c r="K8" s="170" t="s">
        <v>31</v>
      </c>
      <c r="L8" s="378" t="s">
        <v>30</v>
      </c>
      <c r="M8" s="672"/>
      <c r="N8" s="671"/>
      <c r="O8" s="171" t="s">
        <v>31</v>
      </c>
      <c r="P8" s="169" t="s">
        <v>30</v>
      </c>
      <c r="Q8" s="170" t="s">
        <v>31</v>
      </c>
      <c r="R8" s="378" t="s">
        <v>30</v>
      </c>
      <c r="S8" s="672"/>
      <c r="T8" s="671"/>
      <c r="U8" s="171" t="s">
        <v>31</v>
      </c>
      <c r="V8" s="169" t="s">
        <v>30</v>
      </c>
      <c r="W8" s="170" t="s">
        <v>31</v>
      </c>
      <c r="X8" s="378" t="s">
        <v>30</v>
      </c>
      <c r="Y8" s="672"/>
      <c r="Z8" s="671"/>
    </row>
    <row r="9" spans="1:26" s="157" customFormat="1" ht="18" customHeight="1" thickBot="1" thickTop="1">
      <c r="A9" s="167" t="s">
        <v>24</v>
      </c>
      <c r="B9" s="372"/>
      <c r="C9" s="166">
        <f>SUM(C10:C59)</f>
        <v>11596.947999999999</v>
      </c>
      <c r="D9" s="160">
        <f>SUM(D10:D59)</f>
        <v>11596.948000000002</v>
      </c>
      <c r="E9" s="161">
        <f>SUM(E10:E59)</f>
        <v>1472.2189999999996</v>
      </c>
      <c r="F9" s="160">
        <f>SUM(F10:F59)</f>
        <v>1472.219</v>
      </c>
      <c r="G9" s="159">
        <f aca="true" t="shared" si="0" ref="G9:G18">SUM(C9:F9)</f>
        <v>26138.334000000003</v>
      </c>
      <c r="H9" s="163">
        <f aca="true" t="shared" si="1" ref="H9:H59">G9/$G$9</f>
        <v>1</v>
      </c>
      <c r="I9" s="162">
        <f>SUM(I10:I59)</f>
        <v>10024.577000000001</v>
      </c>
      <c r="J9" s="160">
        <f>SUM(J10:J59)</f>
        <v>10024.577000000003</v>
      </c>
      <c r="K9" s="161">
        <f>SUM(K10:K59)</f>
        <v>1081.162</v>
      </c>
      <c r="L9" s="160">
        <f>SUM(L10:L59)</f>
        <v>1081.1619999999998</v>
      </c>
      <c r="M9" s="159">
        <f aca="true" t="shared" si="2" ref="M9:M18">SUM(I9:L9)</f>
        <v>22211.478000000003</v>
      </c>
      <c r="N9" s="165">
        <f aca="true" t="shared" si="3" ref="N9:N18">IF(ISERROR(G9/M9-1),"         /0",(G9/M9-1))</f>
        <v>0.17679399813015584</v>
      </c>
      <c r="O9" s="164">
        <f>SUM(O10:O59)</f>
        <v>33216.617999999995</v>
      </c>
      <c r="P9" s="160">
        <f>SUM(P10:P59)</f>
        <v>33216.618</v>
      </c>
      <c r="Q9" s="161">
        <f>SUM(Q10:Q59)</f>
        <v>3326.858000000001</v>
      </c>
      <c r="R9" s="160">
        <f>SUM(R10:R59)</f>
        <v>3326.8579999999984</v>
      </c>
      <c r="S9" s="159">
        <f aca="true" t="shared" si="4" ref="S9:S18">SUM(O9:R9)</f>
        <v>73086.952</v>
      </c>
      <c r="T9" s="163">
        <f aca="true" t="shared" si="5" ref="T9:T59">S9/$S$9</f>
        <v>1</v>
      </c>
      <c r="U9" s="162">
        <f>SUM(U10:U59)</f>
        <v>29768.791999999987</v>
      </c>
      <c r="V9" s="160">
        <f>SUM(V10:V59)</f>
        <v>29768.791999999998</v>
      </c>
      <c r="W9" s="161">
        <f>SUM(W10:W59)</f>
        <v>3525.3969999999995</v>
      </c>
      <c r="X9" s="160">
        <f>SUM(X10:X59)</f>
        <v>3525.397000000001</v>
      </c>
      <c r="Y9" s="159">
        <f aca="true" t="shared" si="6" ref="Y9:Y18">SUM(U9:X9)</f>
        <v>66588.37799999998</v>
      </c>
      <c r="Z9" s="158">
        <f>IF(ISERROR(S9/Y9-1),"         /0",(S9/Y9-1))</f>
        <v>0.09759321664209963</v>
      </c>
    </row>
    <row r="10" spans="1:26" ht="18.75" customHeight="1" thickTop="1">
      <c r="A10" s="156" t="s">
        <v>359</v>
      </c>
      <c r="B10" s="373" t="s">
        <v>360</v>
      </c>
      <c r="C10" s="154">
        <v>5603.851999999999</v>
      </c>
      <c r="D10" s="150">
        <v>4277.135000000002</v>
      </c>
      <c r="E10" s="151">
        <v>452.469</v>
      </c>
      <c r="F10" s="150">
        <v>124.89200000000001</v>
      </c>
      <c r="G10" s="149">
        <f t="shared" si="0"/>
        <v>10458.348</v>
      </c>
      <c r="H10" s="153">
        <f t="shared" si="1"/>
        <v>0.400115324871126</v>
      </c>
      <c r="I10" s="152">
        <v>4559.742000000002</v>
      </c>
      <c r="J10" s="150">
        <v>3962.563000000001</v>
      </c>
      <c r="K10" s="151">
        <v>266.422</v>
      </c>
      <c r="L10" s="150">
        <v>95.26100000000001</v>
      </c>
      <c r="M10" s="149">
        <f t="shared" si="2"/>
        <v>8883.988000000005</v>
      </c>
      <c r="N10" s="155">
        <f t="shared" si="3"/>
        <v>0.17721320650140382</v>
      </c>
      <c r="O10" s="154">
        <v>15689.876000000004</v>
      </c>
      <c r="P10" s="150">
        <v>12341.004999999997</v>
      </c>
      <c r="Q10" s="151">
        <v>908.3570000000001</v>
      </c>
      <c r="R10" s="150">
        <v>293.56600000000003</v>
      </c>
      <c r="S10" s="149">
        <f t="shared" si="4"/>
        <v>29232.804</v>
      </c>
      <c r="T10" s="153">
        <f t="shared" si="5"/>
        <v>0.3999729527645372</v>
      </c>
      <c r="U10" s="152">
        <v>13364.506999999994</v>
      </c>
      <c r="V10" s="150">
        <v>11720.672</v>
      </c>
      <c r="W10" s="151">
        <v>884.7660000000006</v>
      </c>
      <c r="X10" s="150">
        <v>293.48599999999993</v>
      </c>
      <c r="Y10" s="149">
        <f t="shared" si="6"/>
        <v>26263.430999999997</v>
      </c>
      <c r="Z10" s="148">
        <f aca="true" t="shared" si="7" ref="Z10:Z18">IF(ISERROR(S10/Y10-1),"         /0",IF(S10/Y10&gt;5,"  *  ",(S10/Y10-1)))</f>
        <v>0.11306112289746162</v>
      </c>
    </row>
    <row r="11" spans="1:26" ht="18.75" customHeight="1">
      <c r="A11" s="156" t="s">
        <v>361</v>
      </c>
      <c r="B11" s="373" t="s">
        <v>362</v>
      </c>
      <c r="C11" s="154">
        <v>1158.2949999999998</v>
      </c>
      <c r="D11" s="150">
        <v>1325.518</v>
      </c>
      <c r="E11" s="151">
        <v>45.698</v>
      </c>
      <c r="F11" s="150">
        <v>215.714</v>
      </c>
      <c r="G11" s="149">
        <f t="shared" si="0"/>
        <v>2745.225</v>
      </c>
      <c r="H11" s="153">
        <f>G11/$G$9</f>
        <v>0.10502677791170621</v>
      </c>
      <c r="I11" s="152">
        <v>1146.0829999999999</v>
      </c>
      <c r="J11" s="150">
        <v>885.498</v>
      </c>
      <c r="K11" s="151">
        <v>51.745000000000005</v>
      </c>
      <c r="L11" s="150">
        <v>87.56</v>
      </c>
      <c r="M11" s="149">
        <f t="shared" si="2"/>
        <v>2170.886</v>
      </c>
      <c r="N11" s="155">
        <f t="shared" si="3"/>
        <v>0.2645643299556033</v>
      </c>
      <c r="O11" s="154">
        <v>3187.7929999999997</v>
      </c>
      <c r="P11" s="150">
        <v>3809.3790000000004</v>
      </c>
      <c r="Q11" s="151">
        <v>113.81400000000004</v>
      </c>
      <c r="R11" s="150">
        <v>276.429</v>
      </c>
      <c r="S11" s="149">
        <f t="shared" si="4"/>
        <v>7387.415000000001</v>
      </c>
      <c r="T11" s="153">
        <f>S11/$S$9</f>
        <v>0.10107707050090145</v>
      </c>
      <c r="U11" s="152">
        <v>3138.040000000001</v>
      </c>
      <c r="V11" s="150">
        <v>2692.7509999999993</v>
      </c>
      <c r="W11" s="151">
        <v>209.411</v>
      </c>
      <c r="X11" s="150">
        <v>246.18699999999995</v>
      </c>
      <c r="Y11" s="149">
        <f t="shared" si="6"/>
        <v>6286.389</v>
      </c>
      <c r="Z11" s="148">
        <f t="shared" si="7"/>
        <v>0.17514442711069922</v>
      </c>
    </row>
    <row r="12" spans="1:26" ht="18.75" customHeight="1">
      <c r="A12" s="147" t="s">
        <v>363</v>
      </c>
      <c r="B12" s="374" t="s">
        <v>364</v>
      </c>
      <c r="C12" s="145">
        <v>1056.467</v>
      </c>
      <c r="D12" s="141">
        <v>815.7879999999999</v>
      </c>
      <c r="E12" s="142">
        <v>46.842</v>
      </c>
      <c r="F12" s="141">
        <v>21.679000000000002</v>
      </c>
      <c r="G12" s="140">
        <f t="shared" si="0"/>
        <v>1940.7760000000003</v>
      </c>
      <c r="H12" s="144">
        <f t="shared" si="1"/>
        <v>0.07425017983166028</v>
      </c>
      <c r="I12" s="143">
        <v>952.287</v>
      </c>
      <c r="J12" s="141">
        <v>814.2629999999999</v>
      </c>
      <c r="K12" s="142">
        <v>56.021</v>
      </c>
      <c r="L12" s="141">
        <v>36.05799999999999</v>
      </c>
      <c r="M12" s="140">
        <f t="shared" si="2"/>
        <v>1858.629</v>
      </c>
      <c r="N12" s="146">
        <f t="shared" si="3"/>
        <v>0.04419763169519064</v>
      </c>
      <c r="O12" s="145">
        <v>2910.6559999999995</v>
      </c>
      <c r="P12" s="141">
        <v>2224.613</v>
      </c>
      <c r="Q12" s="142">
        <v>92.79100000000003</v>
      </c>
      <c r="R12" s="141">
        <v>55.28500000000001</v>
      </c>
      <c r="S12" s="140">
        <f t="shared" si="4"/>
        <v>5283.344999999999</v>
      </c>
      <c r="T12" s="144">
        <f t="shared" si="5"/>
        <v>0.07228848454372538</v>
      </c>
      <c r="U12" s="143">
        <v>2558.3760000000007</v>
      </c>
      <c r="V12" s="141">
        <v>2225.5639999999994</v>
      </c>
      <c r="W12" s="142">
        <v>142.547</v>
      </c>
      <c r="X12" s="141">
        <v>81.96400000000001</v>
      </c>
      <c r="Y12" s="140">
        <f t="shared" si="6"/>
        <v>5008.451</v>
      </c>
      <c r="Z12" s="139">
        <f t="shared" si="7"/>
        <v>0.054886031629340026</v>
      </c>
    </row>
    <row r="13" spans="1:26" ht="18.75" customHeight="1">
      <c r="A13" s="147" t="s">
        <v>367</v>
      </c>
      <c r="B13" s="374" t="s">
        <v>368</v>
      </c>
      <c r="C13" s="145">
        <v>728.6189999999999</v>
      </c>
      <c r="D13" s="141">
        <v>1017.1470000000003</v>
      </c>
      <c r="E13" s="142">
        <v>8.334</v>
      </c>
      <c r="F13" s="141">
        <v>11.264</v>
      </c>
      <c r="G13" s="140">
        <f t="shared" si="0"/>
        <v>1765.364</v>
      </c>
      <c r="H13" s="144">
        <f t="shared" si="1"/>
        <v>0.06753927010038206</v>
      </c>
      <c r="I13" s="143">
        <v>516.974</v>
      </c>
      <c r="J13" s="141">
        <v>766.461</v>
      </c>
      <c r="K13" s="142">
        <v>9.464</v>
      </c>
      <c r="L13" s="141">
        <v>16.476999999999997</v>
      </c>
      <c r="M13" s="140">
        <f t="shared" si="2"/>
        <v>1309.376</v>
      </c>
      <c r="N13" s="146">
        <f t="shared" si="3"/>
        <v>0.348248325920133</v>
      </c>
      <c r="O13" s="145">
        <v>2147.709</v>
      </c>
      <c r="P13" s="141">
        <v>2968.765</v>
      </c>
      <c r="Q13" s="142">
        <v>26.71399999999999</v>
      </c>
      <c r="R13" s="141">
        <v>29.856999999999992</v>
      </c>
      <c r="S13" s="140">
        <f t="shared" si="4"/>
        <v>5173.045</v>
      </c>
      <c r="T13" s="144">
        <f t="shared" si="5"/>
        <v>0.07077932323679334</v>
      </c>
      <c r="U13" s="143">
        <v>1862.6149999999998</v>
      </c>
      <c r="V13" s="141">
        <v>2482.7940000000003</v>
      </c>
      <c r="W13" s="142">
        <v>25.809</v>
      </c>
      <c r="X13" s="141">
        <v>50.39800000000002</v>
      </c>
      <c r="Y13" s="140">
        <f t="shared" si="6"/>
        <v>4421.616</v>
      </c>
      <c r="Z13" s="139">
        <f t="shared" si="7"/>
        <v>0.16994442755770733</v>
      </c>
    </row>
    <row r="14" spans="1:26" ht="18.75" customHeight="1">
      <c r="A14" s="147" t="s">
        <v>371</v>
      </c>
      <c r="B14" s="374" t="s">
        <v>372</v>
      </c>
      <c r="C14" s="145">
        <v>204.00400000000002</v>
      </c>
      <c r="D14" s="141">
        <v>936.8550000000001</v>
      </c>
      <c r="E14" s="142">
        <v>14.274</v>
      </c>
      <c r="F14" s="141">
        <v>218.792</v>
      </c>
      <c r="G14" s="140">
        <f>SUM(C14:F14)</f>
        <v>1373.925</v>
      </c>
      <c r="H14" s="144">
        <f>G14/$G$9</f>
        <v>0.05256360256166288</v>
      </c>
      <c r="I14" s="143">
        <v>244.947</v>
      </c>
      <c r="J14" s="141">
        <v>632.922</v>
      </c>
      <c r="K14" s="142">
        <v>60.855999999999995</v>
      </c>
      <c r="L14" s="141">
        <v>197.657</v>
      </c>
      <c r="M14" s="140">
        <f>SUM(I14:L14)</f>
        <v>1136.382</v>
      </c>
      <c r="N14" s="146">
        <f>IF(ISERROR(G14/M14-1),"         /0",(G14/M14-1))</f>
        <v>0.20903446200309395</v>
      </c>
      <c r="O14" s="145">
        <v>629.137</v>
      </c>
      <c r="P14" s="141">
        <v>2318.204999999999</v>
      </c>
      <c r="Q14" s="142">
        <v>81.734</v>
      </c>
      <c r="R14" s="141">
        <v>656.841</v>
      </c>
      <c r="S14" s="140">
        <f>SUM(O14:R14)</f>
        <v>3685.9169999999986</v>
      </c>
      <c r="T14" s="144">
        <f>S14/$S$9</f>
        <v>0.05043194303683643</v>
      </c>
      <c r="U14" s="143">
        <v>628.7269999999999</v>
      </c>
      <c r="V14" s="141">
        <v>1950.1200000000001</v>
      </c>
      <c r="W14" s="142">
        <v>270.24600000000004</v>
      </c>
      <c r="X14" s="141">
        <v>727.446</v>
      </c>
      <c r="Y14" s="140">
        <f>SUM(U14:X14)</f>
        <v>3576.5389999999998</v>
      </c>
      <c r="Z14" s="139">
        <f t="shared" si="7"/>
        <v>0.030582079490814706</v>
      </c>
    </row>
    <row r="15" spans="1:26" ht="18.75" customHeight="1">
      <c r="A15" s="147" t="s">
        <v>398</v>
      </c>
      <c r="B15" s="374" t="s">
        <v>399</v>
      </c>
      <c r="C15" s="145">
        <v>652.602</v>
      </c>
      <c r="D15" s="141">
        <v>494.34900000000005</v>
      </c>
      <c r="E15" s="142">
        <v>5.693</v>
      </c>
      <c r="F15" s="141">
        <v>2.3449999999999998</v>
      </c>
      <c r="G15" s="140">
        <f>SUM(C15:F15)</f>
        <v>1154.989</v>
      </c>
      <c r="H15" s="144">
        <f>G15/$G$9</f>
        <v>0.044187552274754766</v>
      </c>
      <c r="I15" s="143">
        <v>425.10799999999995</v>
      </c>
      <c r="J15" s="141">
        <v>340.659</v>
      </c>
      <c r="K15" s="142">
        <v>1.555</v>
      </c>
      <c r="L15" s="141">
        <v>6.015</v>
      </c>
      <c r="M15" s="140">
        <f>SUM(I15:L15)</f>
        <v>773.3369999999999</v>
      </c>
      <c r="N15" s="146">
        <f>IF(ISERROR(G15/M15-1),"         /0",(G15/M15-1))</f>
        <v>0.4935131773082113</v>
      </c>
      <c r="O15" s="145">
        <v>2013.5169999999998</v>
      </c>
      <c r="P15" s="141">
        <v>1495.311</v>
      </c>
      <c r="Q15" s="142">
        <v>14.784999999999998</v>
      </c>
      <c r="R15" s="141">
        <v>8.071</v>
      </c>
      <c r="S15" s="140">
        <f>SUM(O15:R15)</f>
        <v>3531.6839999999993</v>
      </c>
      <c r="T15" s="144">
        <f>S15/$S$9</f>
        <v>0.04832167580336363</v>
      </c>
      <c r="U15" s="143">
        <v>1761.1769999999997</v>
      </c>
      <c r="V15" s="141">
        <v>1126.0709999999995</v>
      </c>
      <c r="W15" s="142">
        <v>1.5999999999999999</v>
      </c>
      <c r="X15" s="141">
        <v>6.319</v>
      </c>
      <c r="Y15" s="140">
        <f>SUM(U15:X15)</f>
        <v>2895.166999999999</v>
      </c>
      <c r="Z15" s="139">
        <f t="shared" si="7"/>
        <v>0.21985502045305183</v>
      </c>
    </row>
    <row r="16" spans="1:26" ht="18.75" customHeight="1">
      <c r="A16" s="147" t="s">
        <v>365</v>
      </c>
      <c r="B16" s="374" t="s">
        <v>366</v>
      </c>
      <c r="C16" s="145">
        <v>250.14600000000002</v>
      </c>
      <c r="D16" s="141">
        <v>495.5830000000001</v>
      </c>
      <c r="E16" s="142">
        <v>3.0509999999999997</v>
      </c>
      <c r="F16" s="141">
        <v>3.042</v>
      </c>
      <c r="G16" s="140">
        <f>SUM(C16:F16)</f>
        <v>751.8220000000001</v>
      </c>
      <c r="H16" s="144">
        <f>G16/$G$9</f>
        <v>0.02876319508351221</v>
      </c>
      <c r="I16" s="143">
        <v>369.213</v>
      </c>
      <c r="J16" s="141">
        <v>442.74199999999996</v>
      </c>
      <c r="K16" s="142">
        <v>2.0170000000000003</v>
      </c>
      <c r="L16" s="141">
        <v>1.56</v>
      </c>
      <c r="M16" s="140">
        <f>SUM(I16:L16)</f>
        <v>815.5319999999999</v>
      </c>
      <c r="N16" s="146">
        <f>IF(ISERROR(G16/M16-1),"         /0",(G16/M16-1))</f>
        <v>-0.0781207849600013</v>
      </c>
      <c r="O16" s="145">
        <v>939.797</v>
      </c>
      <c r="P16" s="141">
        <v>1424.9919999999997</v>
      </c>
      <c r="Q16" s="142">
        <v>8.74</v>
      </c>
      <c r="R16" s="141">
        <v>7.979</v>
      </c>
      <c r="S16" s="140">
        <f>SUM(O16:R16)</f>
        <v>2381.5079999999994</v>
      </c>
      <c r="T16" s="144">
        <f>S16/$S$9</f>
        <v>0.03258458500225867</v>
      </c>
      <c r="U16" s="143">
        <v>1004.943</v>
      </c>
      <c r="V16" s="141">
        <v>1212.434</v>
      </c>
      <c r="W16" s="142">
        <v>4.374</v>
      </c>
      <c r="X16" s="141">
        <v>5.223000000000001</v>
      </c>
      <c r="Y16" s="140">
        <f>SUM(U16:X16)</f>
        <v>2226.9739999999997</v>
      </c>
      <c r="Z16" s="139">
        <f>IF(ISERROR(S16/Y16-1),"         /0",IF(S16/Y16&gt;5,"  *  ",(S16/Y16-1)))</f>
        <v>0.0693919192590482</v>
      </c>
    </row>
    <row r="17" spans="1:26" ht="18.75" customHeight="1">
      <c r="A17" s="147" t="s">
        <v>440</v>
      </c>
      <c r="B17" s="374" t="s">
        <v>440</v>
      </c>
      <c r="C17" s="145">
        <v>247.41000000000003</v>
      </c>
      <c r="D17" s="141">
        <v>75.05799999999999</v>
      </c>
      <c r="E17" s="142">
        <v>212.86999999999998</v>
      </c>
      <c r="F17" s="141">
        <v>27.235000000000003</v>
      </c>
      <c r="G17" s="140">
        <f>SUM(C17:F17)</f>
        <v>562.573</v>
      </c>
      <c r="H17" s="144">
        <f>G17/$G$9</f>
        <v>0.021522909608546584</v>
      </c>
      <c r="I17" s="143">
        <v>175.343</v>
      </c>
      <c r="J17" s="141">
        <v>83.26400000000001</v>
      </c>
      <c r="K17" s="142">
        <v>8.782</v>
      </c>
      <c r="L17" s="141">
        <v>33.44999999999999</v>
      </c>
      <c r="M17" s="140">
        <f>SUM(I17:L17)</f>
        <v>300.83899999999994</v>
      </c>
      <c r="N17" s="146">
        <f>IF(ISERROR(G17/M17-1),"         /0",(G17/M17-1))</f>
        <v>0.8700135288310362</v>
      </c>
      <c r="O17" s="145">
        <v>758.3179999999999</v>
      </c>
      <c r="P17" s="141">
        <v>223.29600000000005</v>
      </c>
      <c r="Q17" s="142">
        <v>217.90699999999998</v>
      </c>
      <c r="R17" s="141">
        <v>35.68300000000001</v>
      </c>
      <c r="S17" s="140">
        <f>SUM(O17:R17)</f>
        <v>1235.204</v>
      </c>
      <c r="T17" s="144">
        <f>S17/$S$9</f>
        <v>0.01690047219372344</v>
      </c>
      <c r="U17" s="143">
        <v>691.9879999999998</v>
      </c>
      <c r="V17" s="141">
        <v>316.829</v>
      </c>
      <c r="W17" s="142">
        <v>214.89800000000002</v>
      </c>
      <c r="X17" s="141">
        <v>53.643999999999984</v>
      </c>
      <c r="Y17" s="140">
        <f>SUM(U17:X17)</f>
        <v>1277.3589999999997</v>
      </c>
      <c r="Z17" s="139">
        <f t="shared" si="7"/>
        <v>-0.03300168550892879</v>
      </c>
    </row>
    <row r="18" spans="1:26" ht="18.75" customHeight="1">
      <c r="A18" s="147" t="s">
        <v>429</v>
      </c>
      <c r="B18" s="374" t="s">
        <v>429</v>
      </c>
      <c r="C18" s="145">
        <v>50.027</v>
      </c>
      <c r="D18" s="141">
        <v>178.723</v>
      </c>
      <c r="E18" s="142">
        <v>58.29100000000001</v>
      </c>
      <c r="F18" s="141">
        <v>189.12499999999997</v>
      </c>
      <c r="G18" s="140">
        <f t="shared" si="0"/>
        <v>476.16599999999994</v>
      </c>
      <c r="H18" s="144">
        <f t="shared" si="1"/>
        <v>0.018217151865914633</v>
      </c>
      <c r="I18" s="143">
        <v>30.255000000000006</v>
      </c>
      <c r="J18" s="141">
        <v>78.187</v>
      </c>
      <c r="K18" s="142">
        <v>53.41199999999999</v>
      </c>
      <c r="L18" s="141">
        <v>10.944999999999995</v>
      </c>
      <c r="M18" s="140">
        <f t="shared" si="2"/>
        <v>172.79899999999998</v>
      </c>
      <c r="N18" s="146">
        <f t="shared" si="3"/>
        <v>1.755606224573059</v>
      </c>
      <c r="O18" s="145">
        <v>161.83900000000008</v>
      </c>
      <c r="P18" s="141">
        <v>557.0090000000001</v>
      </c>
      <c r="Q18" s="142">
        <v>110.51</v>
      </c>
      <c r="R18" s="141">
        <v>214.38599999999997</v>
      </c>
      <c r="S18" s="140">
        <f t="shared" si="4"/>
        <v>1043.7440000000001</v>
      </c>
      <c r="T18" s="144">
        <f t="shared" si="5"/>
        <v>0.014280852757411474</v>
      </c>
      <c r="U18" s="143">
        <v>126.63499999999999</v>
      </c>
      <c r="V18" s="141">
        <v>319.39900000000006</v>
      </c>
      <c r="W18" s="142">
        <v>147.0340000000001</v>
      </c>
      <c r="X18" s="141">
        <v>228.29499999999996</v>
      </c>
      <c r="Y18" s="140">
        <f t="shared" si="6"/>
        <v>821.3630000000002</v>
      </c>
      <c r="Z18" s="139">
        <f t="shared" si="7"/>
        <v>0.27074630827052104</v>
      </c>
    </row>
    <row r="19" spans="1:26" ht="18.75" customHeight="1">
      <c r="A19" s="147" t="s">
        <v>373</v>
      </c>
      <c r="B19" s="374" t="s">
        <v>374</v>
      </c>
      <c r="C19" s="145">
        <v>269.97499999999997</v>
      </c>
      <c r="D19" s="141">
        <v>133.837</v>
      </c>
      <c r="E19" s="142">
        <v>42.176</v>
      </c>
      <c r="F19" s="141">
        <v>1.885</v>
      </c>
      <c r="G19" s="140">
        <f aca="true" t="shared" si="8" ref="G19:G59">SUM(C19:F19)</f>
        <v>447.87299999999993</v>
      </c>
      <c r="H19" s="144">
        <f t="shared" si="1"/>
        <v>0.017134718685590286</v>
      </c>
      <c r="I19" s="143">
        <v>138.381</v>
      </c>
      <c r="J19" s="141">
        <v>116.112</v>
      </c>
      <c r="K19" s="142">
        <v>34.331</v>
      </c>
      <c r="L19" s="141">
        <v>8.744</v>
      </c>
      <c r="M19" s="140">
        <f aca="true" t="shared" si="9" ref="M19:M59">SUM(I19:L19)</f>
        <v>297.568</v>
      </c>
      <c r="N19" s="146">
        <f aca="true" t="shared" si="10" ref="N19:N59">IF(ISERROR(G19/M19-1),"         /0",(G19/M19-1))</f>
        <v>0.5051114367136249</v>
      </c>
      <c r="O19" s="145">
        <v>733.7829999999999</v>
      </c>
      <c r="P19" s="141">
        <v>392.46500000000003</v>
      </c>
      <c r="Q19" s="142">
        <v>98.74000000000001</v>
      </c>
      <c r="R19" s="141">
        <v>6.203</v>
      </c>
      <c r="S19" s="140">
        <f aca="true" t="shared" si="11" ref="S19:S59">SUM(O19:R19)</f>
        <v>1231.191</v>
      </c>
      <c r="T19" s="144">
        <f t="shared" si="5"/>
        <v>0.016845564992230076</v>
      </c>
      <c r="U19" s="143">
        <v>371.513</v>
      </c>
      <c r="V19" s="141">
        <v>307.212</v>
      </c>
      <c r="W19" s="142">
        <v>82.235</v>
      </c>
      <c r="X19" s="141">
        <v>20.622</v>
      </c>
      <c r="Y19" s="140">
        <f aca="true" t="shared" si="12" ref="Y19:Y59">SUM(U19:X19)</f>
        <v>781.5819999999999</v>
      </c>
      <c r="Z19" s="139">
        <f aca="true" t="shared" si="13" ref="Z19:Z59">IF(ISERROR(S19/Y19-1),"         /0",IF(S19/Y19&gt;5,"  *  ",(S19/Y19-1)))</f>
        <v>0.5752550596098684</v>
      </c>
    </row>
    <row r="20" spans="1:26" ht="18.75" customHeight="1">
      <c r="A20" s="147" t="s">
        <v>369</v>
      </c>
      <c r="B20" s="374" t="s">
        <v>370</v>
      </c>
      <c r="C20" s="145">
        <v>106.06500000000001</v>
      </c>
      <c r="D20" s="141">
        <v>222.9</v>
      </c>
      <c r="E20" s="142">
        <v>36.129</v>
      </c>
      <c r="F20" s="141">
        <v>11.755</v>
      </c>
      <c r="G20" s="140">
        <f t="shared" si="8"/>
        <v>376.84900000000005</v>
      </c>
      <c r="H20" s="144">
        <f t="shared" si="1"/>
        <v>0.014417483532041484</v>
      </c>
      <c r="I20" s="143">
        <v>82.727</v>
      </c>
      <c r="J20" s="141">
        <v>187.53799999999998</v>
      </c>
      <c r="K20" s="142">
        <v>20.366</v>
      </c>
      <c r="L20" s="141">
        <v>10.440000000000001</v>
      </c>
      <c r="M20" s="140">
        <f t="shared" si="9"/>
        <v>301.07099999999997</v>
      </c>
      <c r="N20" s="146">
        <f t="shared" si="10"/>
        <v>0.25169478295817305</v>
      </c>
      <c r="O20" s="145">
        <v>231.652</v>
      </c>
      <c r="P20" s="141">
        <v>570.6579999999999</v>
      </c>
      <c r="Q20" s="142">
        <v>95.87099999999998</v>
      </c>
      <c r="R20" s="141">
        <v>26.042999999999996</v>
      </c>
      <c r="S20" s="140">
        <f t="shared" si="11"/>
        <v>924.2239999999999</v>
      </c>
      <c r="T20" s="144">
        <f t="shared" si="5"/>
        <v>0.012645540342139317</v>
      </c>
      <c r="U20" s="143">
        <v>247.779</v>
      </c>
      <c r="V20" s="141">
        <v>496.75300000000004</v>
      </c>
      <c r="W20" s="142">
        <v>58.984999999999985</v>
      </c>
      <c r="X20" s="141">
        <v>22.242</v>
      </c>
      <c r="Y20" s="140">
        <f t="shared" si="12"/>
        <v>825.759</v>
      </c>
      <c r="Z20" s="139">
        <f t="shared" si="13"/>
        <v>0.11924181268384593</v>
      </c>
    </row>
    <row r="21" spans="1:26" ht="18.75" customHeight="1">
      <c r="A21" s="147" t="s">
        <v>400</v>
      </c>
      <c r="B21" s="374" t="s">
        <v>401</v>
      </c>
      <c r="C21" s="145">
        <v>139.11400000000003</v>
      </c>
      <c r="D21" s="141">
        <v>88.28200000000001</v>
      </c>
      <c r="E21" s="142">
        <v>78.85199999999998</v>
      </c>
      <c r="F21" s="141">
        <v>50.752</v>
      </c>
      <c r="G21" s="140">
        <f>SUM(C21:F21)</f>
        <v>357.00000000000006</v>
      </c>
      <c r="H21" s="144">
        <f>G21/$G$9</f>
        <v>0.013658100780256309</v>
      </c>
      <c r="I21" s="143">
        <v>153.93500000000003</v>
      </c>
      <c r="J21" s="141">
        <v>85.31499999999997</v>
      </c>
      <c r="K21" s="142">
        <v>32.926</v>
      </c>
      <c r="L21" s="141">
        <v>32.888</v>
      </c>
      <c r="M21" s="140">
        <f>SUM(I21:L21)</f>
        <v>305.06399999999996</v>
      </c>
      <c r="N21" s="146">
        <f>IF(ISERROR(G21/M21-1),"         /0",(G21/M21-1))</f>
        <v>0.17024624341121886</v>
      </c>
      <c r="O21" s="145">
        <v>387.1849999999999</v>
      </c>
      <c r="P21" s="141">
        <v>245.2100000000001</v>
      </c>
      <c r="Q21" s="142">
        <v>231.84400000000014</v>
      </c>
      <c r="R21" s="141">
        <v>155.97700000000006</v>
      </c>
      <c r="S21" s="140">
        <f>SUM(O21:R21)</f>
        <v>1020.2160000000002</v>
      </c>
      <c r="T21" s="144">
        <f>S21/$S$9</f>
        <v>0.01395893483148675</v>
      </c>
      <c r="U21" s="143">
        <v>496.4240000000001</v>
      </c>
      <c r="V21" s="141">
        <v>269.1469999999999</v>
      </c>
      <c r="W21" s="142">
        <v>114.65899999999998</v>
      </c>
      <c r="X21" s="141">
        <v>100.59899999999993</v>
      </c>
      <c r="Y21" s="140">
        <f>SUM(U21:X21)</f>
        <v>980.8289999999998</v>
      </c>
      <c r="Z21" s="139">
        <f>IF(ISERROR(S21/Y21-1),"         /0",IF(S21/Y21&gt;5,"  *  ",(S21/Y21-1)))</f>
        <v>0.04015684691215338</v>
      </c>
    </row>
    <row r="22" spans="1:26" ht="18.75" customHeight="1">
      <c r="A22" s="147" t="s">
        <v>379</v>
      </c>
      <c r="B22" s="374" t="s">
        <v>380</v>
      </c>
      <c r="C22" s="145">
        <v>149.78300000000002</v>
      </c>
      <c r="D22" s="141">
        <v>144.812</v>
      </c>
      <c r="E22" s="142">
        <v>5.974</v>
      </c>
      <c r="F22" s="141">
        <v>5.103</v>
      </c>
      <c r="G22" s="140">
        <f>SUM(C22:F22)</f>
        <v>305.672</v>
      </c>
      <c r="H22" s="144">
        <f>G22/$G$9</f>
        <v>0.011694394906729709</v>
      </c>
      <c r="I22" s="143">
        <v>179.362</v>
      </c>
      <c r="J22" s="141">
        <v>145.20600000000002</v>
      </c>
      <c r="K22" s="142">
        <v>11.931999999999999</v>
      </c>
      <c r="L22" s="141">
        <v>14.247</v>
      </c>
      <c r="M22" s="140">
        <f>SUM(I22:L22)</f>
        <v>350.747</v>
      </c>
      <c r="N22" s="146">
        <f>IF(ISERROR(G22/M22-1),"         /0",(G22/M22-1))</f>
        <v>-0.12851143416764788</v>
      </c>
      <c r="O22" s="145">
        <v>434.6050000000001</v>
      </c>
      <c r="P22" s="141">
        <v>399.34099999999995</v>
      </c>
      <c r="Q22" s="142">
        <v>16.124</v>
      </c>
      <c r="R22" s="141">
        <v>16.703</v>
      </c>
      <c r="S22" s="140">
        <f>SUM(O22:R22)</f>
        <v>866.773</v>
      </c>
      <c r="T22" s="144">
        <f>S22/$S$9</f>
        <v>0.011859476640919435</v>
      </c>
      <c r="U22" s="143">
        <v>448.0379999999999</v>
      </c>
      <c r="V22" s="141">
        <v>423.93800000000016</v>
      </c>
      <c r="W22" s="142">
        <v>26.299999999999994</v>
      </c>
      <c r="X22" s="141">
        <v>28.206999999999997</v>
      </c>
      <c r="Y22" s="140">
        <f>SUM(U22:X22)</f>
        <v>926.4830000000001</v>
      </c>
      <c r="Z22" s="139">
        <f>IF(ISERROR(S22/Y22-1),"         /0",IF(S22/Y22&gt;5,"  *  ",(S22/Y22-1)))</f>
        <v>-0.06444802548994422</v>
      </c>
    </row>
    <row r="23" spans="1:26" ht="18.75" customHeight="1">
      <c r="A23" s="147" t="s">
        <v>375</v>
      </c>
      <c r="B23" s="374" t="s">
        <v>376</v>
      </c>
      <c r="C23" s="145">
        <v>99.55799999999999</v>
      </c>
      <c r="D23" s="141">
        <v>128.346</v>
      </c>
      <c r="E23" s="142">
        <v>4.078</v>
      </c>
      <c r="F23" s="141">
        <v>3.725</v>
      </c>
      <c r="G23" s="140">
        <f>SUM(C23:F23)</f>
        <v>235.707</v>
      </c>
      <c r="H23" s="144">
        <f>G23/$G$9</f>
        <v>0.009017674959697124</v>
      </c>
      <c r="I23" s="143">
        <v>115.13900000000001</v>
      </c>
      <c r="J23" s="141">
        <v>98.424</v>
      </c>
      <c r="K23" s="142">
        <v>4.995</v>
      </c>
      <c r="L23" s="141">
        <v>5.875</v>
      </c>
      <c r="M23" s="140">
        <f>SUM(I23:L23)</f>
        <v>224.43300000000002</v>
      </c>
      <c r="N23" s="146">
        <f>IF(ISERROR(G23/M23-1),"         /0",(G23/M23-1))</f>
        <v>0.050233254467925814</v>
      </c>
      <c r="O23" s="145">
        <v>309.209</v>
      </c>
      <c r="P23" s="141">
        <v>351.969</v>
      </c>
      <c r="Q23" s="142">
        <v>5.496</v>
      </c>
      <c r="R23" s="141">
        <v>6.856999999999999</v>
      </c>
      <c r="S23" s="140">
        <f>SUM(O23:R23)</f>
        <v>673.531</v>
      </c>
      <c r="T23" s="144">
        <f>S23/$S$9</f>
        <v>0.009215475287572533</v>
      </c>
      <c r="U23" s="143">
        <v>336.999</v>
      </c>
      <c r="V23" s="141">
        <v>264.868</v>
      </c>
      <c r="W23" s="142">
        <v>7.050000000000001</v>
      </c>
      <c r="X23" s="141">
        <v>8.69</v>
      </c>
      <c r="Y23" s="140">
        <f>SUM(U23:X23)</f>
        <v>617.607</v>
      </c>
      <c r="Z23" s="139">
        <f>IF(ISERROR(S23/Y23-1),"         /0",IF(S23/Y23&gt;5,"  *  ",(S23/Y23-1)))</f>
        <v>0.09054949182894623</v>
      </c>
    </row>
    <row r="24" spans="1:26" ht="18.75" customHeight="1">
      <c r="A24" s="147" t="s">
        <v>438</v>
      </c>
      <c r="B24" s="374" t="s">
        <v>439</v>
      </c>
      <c r="C24" s="145">
        <v>83.11199999999998</v>
      </c>
      <c r="D24" s="141">
        <v>147.68</v>
      </c>
      <c r="E24" s="142">
        <v>1.466</v>
      </c>
      <c r="F24" s="141">
        <v>3.132999999999999</v>
      </c>
      <c r="G24" s="140">
        <f>SUM(C24:F24)</f>
        <v>235.391</v>
      </c>
      <c r="H24" s="144">
        <f>G24/$G$9</f>
        <v>0.0090055854363174</v>
      </c>
      <c r="I24" s="143">
        <v>32.232</v>
      </c>
      <c r="J24" s="141">
        <v>20.026999999999997</v>
      </c>
      <c r="K24" s="142">
        <v>0.515</v>
      </c>
      <c r="L24" s="141">
        <v>0.9800000000000001</v>
      </c>
      <c r="M24" s="140">
        <f>SUM(I24:L24)</f>
        <v>53.754</v>
      </c>
      <c r="N24" s="146">
        <f>IF(ISERROR(G24/M24-1),"         /0",(G24/M24-1))</f>
        <v>3.3790415596978827</v>
      </c>
      <c r="O24" s="145">
        <v>265.04600000000005</v>
      </c>
      <c r="P24" s="141">
        <v>406.35600000000005</v>
      </c>
      <c r="Q24" s="142">
        <v>4.196000000000001</v>
      </c>
      <c r="R24" s="141">
        <v>7.84</v>
      </c>
      <c r="S24" s="140">
        <f>SUM(O24:R24)</f>
        <v>683.4380000000001</v>
      </c>
      <c r="T24" s="144">
        <f>S24/$S$9</f>
        <v>0.009351026158540584</v>
      </c>
      <c r="U24" s="143">
        <v>97.33399999999999</v>
      </c>
      <c r="V24" s="141">
        <v>125.46000000000004</v>
      </c>
      <c r="W24" s="142">
        <v>1.8090000000000002</v>
      </c>
      <c r="X24" s="141">
        <v>3.2800000000000002</v>
      </c>
      <c r="Y24" s="140">
        <f>SUM(U24:X24)</f>
        <v>227.88300000000004</v>
      </c>
      <c r="Z24" s="139">
        <f>IF(ISERROR(S24/Y24-1),"         /0",IF(S24/Y24&gt;5,"  *  ",(S24/Y24-1)))</f>
        <v>1.999074086263565</v>
      </c>
    </row>
    <row r="25" spans="1:26" ht="18.75" customHeight="1">
      <c r="A25" s="147" t="s">
        <v>383</v>
      </c>
      <c r="B25" s="374" t="s">
        <v>383</v>
      </c>
      <c r="C25" s="145">
        <v>33.39</v>
      </c>
      <c r="D25" s="141">
        <v>45.745999999999995</v>
      </c>
      <c r="E25" s="142">
        <v>59.634</v>
      </c>
      <c r="F25" s="141">
        <v>57.90699999999999</v>
      </c>
      <c r="G25" s="140">
        <f t="shared" si="8"/>
        <v>196.67699999999996</v>
      </c>
      <c r="H25" s="144">
        <f t="shared" si="1"/>
        <v>0.007524465790359858</v>
      </c>
      <c r="I25" s="143">
        <v>26.272</v>
      </c>
      <c r="J25" s="141">
        <v>41.408</v>
      </c>
      <c r="K25" s="142">
        <v>34.288</v>
      </c>
      <c r="L25" s="141">
        <v>31.724000000000004</v>
      </c>
      <c r="M25" s="140">
        <f t="shared" si="9"/>
        <v>133.692</v>
      </c>
      <c r="N25" s="146">
        <f t="shared" si="10"/>
        <v>0.47112018669778255</v>
      </c>
      <c r="O25" s="145">
        <v>234.35100000000003</v>
      </c>
      <c r="P25" s="141">
        <v>271.3860000000001</v>
      </c>
      <c r="Q25" s="142">
        <v>94.83500000000001</v>
      </c>
      <c r="R25" s="141">
        <v>86.407</v>
      </c>
      <c r="S25" s="140">
        <f t="shared" si="11"/>
        <v>686.9790000000002</v>
      </c>
      <c r="T25" s="144">
        <f t="shared" si="5"/>
        <v>0.009399475298956237</v>
      </c>
      <c r="U25" s="143">
        <v>74.401</v>
      </c>
      <c r="V25" s="141">
        <v>119.92399999999998</v>
      </c>
      <c r="W25" s="142">
        <v>86.33900000000003</v>
      </c>
      <c r="X25" s="141">
        <v>76.988</v>
      </c>
      <c r="Y25" s="140">
        <f t="shared" si="12"/>
        <v>357.652</v>
      </c>
      <c r="Z25" s="139">
        <f t="shared" si="13"/>
        <v>0.9208029033809406</v>
      </c>
    </row>
    <row r="26" spans="1:26" ht="18.75" customHeight="1">
      <c r="A26" s="147" t="s">
        <v>377</v>
      </c>
      <c r="B26" s="374" t="s">
        <v>378</v>
      </c>
      <c r="C26" s="145">
        <v>62.765</v>
      </c>
      <c r="D26" s="141">
        <v>23.891</v>
      </c>
      <c r="E26" s="142">
        <v>69.21799999999993</v>
      </c>
      <c r="F26" s="141">
        <v>30.930000000000003</v>
      </c>
      <c r="G26" s="140">
        <f t="shared" si="8"/>
        <v>186.80399999999995</v>
      </c>
      <c r="H26" s="144">
        <f t="shared" si="1"/>
        <v>0.007146744700714282</v>
      </c>
      <c r="I26" s="143">
        <v>85.67999999999999</v>
      </c>
      <c r="J26" s="141">
        <v>39.06999999999999</v>
      </c>
      <c r="K26" s="142">
        <v>73.667</v>
      </c>
      <c r="L26" s="141">
        <v>28.116</v>
      </c>
      <c r="M26" s="140">
        <f t="shared" si="9"/>
        <v>226.53299999999996</v>
      </c>
      <c r="N26" s="146" t="s">
        <v>50</v>
      </c>
      <c r="O26" s="145">
        <v>237.20900000000003</v>
      </c>
      <c r="P26" s="141">
        <v>98.52299999999998</v>
      </c>
      <c r="Q26" s="142">
        <v>263.52799999999996</v>
      </c>
      <c r="R26" s="141">
        <v>91.02099999999993</v>
      </c>
      <c r="S26" s="140">
        <f t="shared" si="11"/>
        <v>690.281</v>
      </c>
      <c r="T26" s="144">
        <f t="shared" si="5"/>
        <v>0.009444654361834653</v>
      </c>
      <c r="U26" s="143">
        <v>249.635</v>
      </c>
      <c r="V26" s="141">
        <v>116.56400000000001</v>
      </c>
      <c r="W26" s="142">
        <v>190.46400000000006</v>
      </c>
      <c r="X26" s="141">
        <v>87.19400000000003</v>
      </c>
      <c r="Y26" s="140">
        <f t="shared" si="12"/>
        <v>643.8570000000001</v>
      </c>
      <c r="Z26" s="139">
        <f t="shared" si="13"/>
        <v>0.07210296696316076</v>
      </c>
    </row>
    <row r="27" spans="1:26" ht="18.75" customHeight="1">
      <c r="A27" s="147" t="s">
        <v>427</v>
      </c>
      <c r="B27" s="374" t="s">
        <v>428</v>
      </c>
      <c r="C27" s="145">
        <v>56.693999999999996</v>
      </c>
      <c r="D27" s="141">
        <v>75.855</v>
      </c>
      <c r="E27" s="142">
        <v>11.87</v>
      </c>
      <c r="F27" s="141">
        <v>17.247999999999998</v>
      </c>
      <c r="G27" s="140">
        <f t="shared" si="8"/>
        <v>161.667</v>
      </c>
      <c r="H27" s="144">
        <f t="shared" si="1"/>
        <v>0.006185053722245648</v>
      </c>
      <c r="I27" s="143">
        <v>64.666</v>
      </c>
      <c r="J27" s="141">
        <v>74.934</v>
      </c>
      <c r="K27" s="142">
        <v>3.765</v>
      </c>
      <c r="L27" s="141">
        <v>8.15</v>
      </c>
      <c r="M27" s="140">
        <f t="shared" si="9"/>
        <v>151.515</v>
      </c>
      <c r="N27" s="146">
        <f t="shared" si="10"/>
        <v>0.0670032670032672</v>
      </c>
      <c r="O27" s="145">
        <v>160.472</v>
      </c>
      <c r="P27" s="141">
        <v>194.622</v>
      </c>
      <c r="Q27" s="142">
        <v>14.876999999999999</v>
      </c>
      <c r="R27" s="141">
        <v>21.695999999999998</v>
      </c>
      <c r="S27" s="140">
        <f t="shared" si="11"/>
        <v>391.66700000000003</v>
      </c>
      <c r="T27" s="144">
        <f t="shared" si="5"/>
        <v>0.0053589182375535374</v>
      </c>
      <c r="U27" s="143">
        <v>196.15299999999996</v>
      </c>
      <c r="V27" s="141">
        <v>241.92400000000004</v>
      </c>
      <c r="W27" s="142">
        <v>11.904</v>
      </c>
      <c r="X27" s="141">
        <v>17.432999999999996</v>
      </c>
      <c r="Y27" s="140">
        <f t="shared" si="12"/>
        <v>467.414</v>
      </c>
      <c r="Z27" s="139">
        <f t="shared" si="13"/>
        <v>-0.16205547972461232</v>
      </c>
    </row>
    <row r="28" spans="1:26" ht="18.75" customHeight="1">
      <c r="A28" s="147" t="s">
        <v>410</v>
      </c>
      <c r="B28" s="374" t="s">
        <v>411</v>
      </c>
      <c r="C28" s="145">
        <v>70.229</v>
      </c>
      <c r="D28" s="141">
        <v>83.777</v>
      </c>
      <c r="E28" s="142">
        <v>2.3960000000000004</v>
      </c>
      <c r="F28" s="141">
        <v>4.121</v>
      </c>
      <c r="G28" s="140">
        <f t="shared" si="8"/>
        <v>160.523</v>
      </c>
      <c r="H28" s="144">
        <f t="shared" si="1"/>
        <v>0.006141286586972222</v>
      </c>
      <c r="I28" s="143">
        <v>20.851</v>
      </c>
      <c r="J28" s="141">
        <v>30.017999999999997</v>
      </c>
      <c r="K28" s="142">
        <v>7.397999999999998</v>
      </c>
      <c r="L28" s="141">
        <v>7.421</v>
      </c>
      <c r="M28" s="140">
        <f t="shared" si="9"/>
        <v>65.688</v>
      </c>
      <c r="N28" s="146">
        <f t="shared" si="10"/>
        <v>1.4437187918645717</v>
      </c>
      <c r="O28" s="145">
        <v>125.74000000000001</v>
      </c>
      <c r="P28" s="141">
        <v>176.04000000000002</v>
      </c>
      <c r="Q28" s="142">
        <v>5.432999999999998</v>
      </c>
      <c r="R28" s="141">
        <v>7.235</v>
      </c>
      <c r="S28" s="140">
        <f t="shared" si="11"/>
        <v>314.44800000000004</v>
      </c>
      <c r="T28" s="144">
        <f t="shared" si="5"/>
        <v>0.004302382181705977</v>
      </c>
      <c r="U28" s="143">
        <v>104.04599999999999</v>
      </c>
      <c r="V28" s="141">
        <v>127.687</v>
      </c>
      <c r="W28" s="142">
        <v>26.657</v>
      </c>
      <c r="X28" s="141">
        <v>13.570000000000002</v>
      </c>
      <c r="Y28" s="140">
        <f t="shared" si="12"/>
        <v>271.96</v>
      </c>
      <c r="Z28" s="139">
        <f t="shared" si="13"/>
        <v>0.15622885718488044</v>
      </c>
    </row>
    <row r="29" spans="1:26" ht="18.75" customHeight="1">
      <c r="A29" s="147" t="s">
        <v>381</v>
      </c>
      <c r="B29" s="374" t="s">
        <v>382</v>
      </c>
      <c r="C29" s="145">
        <v>35.637</v>
      </c>
      <c r="D29" s="141">
        <v>112.66000000000003</v>
      </c>
      <c r="E29" s="142">
        <v>3.372</v>
      </c>
      <c r="F29" s="141">
        <v>3.6870000000000003</v>
      </c>
      <c r="G29" s="140">
        <f t="shared" si="8"/>
        <v>155.35600000000005</v>
      </c>
      <c r="H29" s="144">
        <f t="shared" si="1"/>
        <v>0.005943607576519606</v>
      </c>
      <c r="I29" s="143">
        <v>53.684</v>
      </c>
      <c r="J29" s="141">
        <v>96.85499999999999</v>
      </c>
      <c r="K29" s="142">
        <v>2.8520000000000003</v>
      </c>
      <c r="L29" s="141">
        <v>4.763999999999999</v>
      </c>
      <c r="M29" s="140">
        <f t="shared" si="9"/>
        <v>158.155</v>
      </c>
      <c r="N29" s="146">
        <f t="shared" si="10"/>
        <v>-0.017697828080047717</v>
      </c>
      <c r="O29" s="145">
        <v>121.47800000000002</v>
      </c>
      <c r="P29" s="141">
        <v>337.35500000000013</v>
      </c>
      <c r="Q29" s="142">
        <v>7.979999999999999</v>
      </c>
      <c r="R29" s="141">
        <v>13.227999999999998</v>
      </c>
      <c r="S29" s="140">
        <f t="shared" si="11"/>
        <v>480.04100000000017</v>
      </c>
      <c r="T29" s="144">
        <f t="shared" si="5"/>
        <v>0.006568080715693277</v>
      </c>
      <c r="U29" s="143">
        <v>155.61800000000002</v>
      </c>
      <c r="V29" s="141">
        <v>297.804</v>
      </c>
      <c r="W29" s="142">
        <v>8.901000000000003</v>
      </c>
      <c r="X29" s="141">
        <v>12.933000000000002</v>
      </c>
      <c r="Y29" s="140">
        <f t="shared" si="12"/>
        <v>475.25600000000003</v>
      </c>
      <c r="Z29" s="139">
        <f t="shared" si="13"/>
        <v>0.01006825794940025</v>
      </c>
    </row>
    <row r="30" spans="1:26" ht="18.75" customHeight="1">
      <c r="A30" s="147" t="s">
        <v>392</v>
      </c>
      <c r="B30" s="374" t="s">
        <v>393</v>
      </c>
      <c r="C30" s="145">
        <v>54.818000000000005</v>
      </c>
      <c r="D30" s="141">
        <v>84.714</v>
      </c>
      <c r="E30" s="142">
        <v>0.735</v>
      </c>
      <c r="F30" s="141">
        <v>0.135</v>
      </c>
      <c r="G30" s="140">
        <f t="shared" si="8"/>
        <v>140.40200000000002</v>
      </c>
      <c r="H30" s="144">
        <f t="shared" si="1"/>
        <v>0.005371497663163995</v>
      </c>
      <c r="I30" s="143">
        <v>84.494</v>
      </c>
      <c r="J30" s="141">
        <v>144.16199999999998</v>
      </c>
      <c r="K30" s="142">
        <v>0.48</v>
      </c>
      <c r="L30" s="141">
        <v>0.56</v>
      </c>
      <c r="M30" s="140">
        <f t="shared" si="9"/>
        <v>229.69599999999997</v>
      </c>
      <c r="N30" s="146">
        <f t="shared" si="10"/>
        <v>-0.3887486068542768</v>
      </c>
      <c r="O30" s="145">
        <v>145.76</v>
      </c>
      <c r="P30" s="141">
        <v>223.259</v>
      </c>
      <c r="Q30" s="142">
        <v>2.12</v>
      </c>
      <c r="R30" s="141">
        <v>0.376</v>
      </c>
      <c r="S30" s="140">
        <f t="shared" si="11"/>
        <v>371.515</v>
      </c>
      <c r="T30" s="144">
        <f t="shared" si="5"/>
        <v>0.005083191867133821</v>
      </c>
      <c r="U30" s="143">
        <v>200.337</v>
      </c>
      <c r="V30" s="141">
        <v>266.89300000000003</v>
      </c>
      <c r="W30" s="142">
        <v>1.6600000000000001</v>
      </c>
      <c r="X30" s="141">
        <v>6.9959999999999996</v>
      </c>
      <c r="Y30" s="140">
        <f t="shared" si="12"/>
        <v>475.886</v>
      </c>
      <c r="Z30" s="139">
        <f t="shared" si="13"/>
        <v>-0.2193193327813805</v>
      </c>
    </row>
    <row r="31" spans="1:26" ht="18.75" customHeight="1">
      <c r="A31" s="147" t="s">
        <v>455</v>
      </c>
      <c r="B31" s="374" t="s">
        <v>456</v>
      </c>
      <c r="C31" s="145">
        <v>21.55</v>
      </c>
      <c r="D31" s="141">
        <v>45.754000000000005</v>
      </c>
      <c r="E31" s="142">
        <v>8.235</v>
      </c>
      <c r="F31" s="141">
        <v>41.629999999999995</v>
      </c>
      <c r="G31" s="140">
        <f t="shared" si="8"/>
        <v>117.169</v>
      </c>
      <c r="H31" s="144">
        <f t="shared" si="1"/>
        <v>0.004482649888856726</v>
      </c>
      <c r="I31" s="143">
        <v>28.676</v>
      </c>
      <c r="J31" s="141">
        <v>35.699</v>
      </c>
      <c r="K31" s="142">
        <v>0</v>
      </c>
      <c r="L31" s="141">
        <v>0</v>
      </c>
      <c r="M31" s="140">
        <f t="shared" si="9"/>
        <v>64.375</v>
      </c>
      <c r="N31" s="146">
        <f t="shared" si="10"/>
        <v>0.8201009708737863</v>
      </c>
      <c r="O31" s="145">
        <v>34.81</v>
      </c>
      <c r="P31" s="141">
        <v>140.825</v>
      </c>
      <c r="Q31" s="142">
        <v>8.375</v>
      </c>
      <c r="R31" s="141">
        <v>41.775</v>
      </c>
      <c r="S31" s="140">
        <f t="shared" si="11"/>
        <v>225.785</v>
      </c>
      <c r="T31" s="144">
        <f t="shared" si="5"/>
        <v>0.0030892655093894186</v>
      </c>
      <c r="U31" s="143">
        <v>88.38600000000001</v>
      </c>
      <c r="V31" s="141">
        <v>120.559</v>
      </c>
      <c r="W31" s="142">
        <v>0.08</v>
      </c>
      <c r="X31" s="141">
        <v>0.165</v>
      </c>
      <c r="Y31" s="140">
        <f t="shared" si="12"/>
        <v>209.19</v>
      </c>
      <c r="Z31" s="139">
        <f t="shared" si="13"/>
        <v>0.07932979587934419</v>
      </c>
    </row>
    <row r="32" spans="1:26" ht="18.75" customHeight="1">
      <c r="A32" s="147" t="s">
        <v>427</v>
      </c>
      <c r="B32" s="374" t="s">
        <v>444</v>
      </c>
      <c r="C32" s="145">
        <v>75.52000000000001</v>
      </c>
      <c r="D32" s="141">
        <v>21.82</v>
      </c>
      <c r="E32" s="142">
        <v>7.169</v>
      </c>
      <c r="F32" s="141">
        <v>8.745999999999999</v>
      </c>
      <c r="G32" s="140">
        <f t="shared" si="8"/>
        <v>113.255</v>
      </c>
      <c r="H32" s="144">
        <f t="shared" si="1"/>
        <v>0.004332908134083832</v>
      </c>
      <c r="I32" s="143">
        <v>42.005</v>
      </c>
      <c r="J32" s="141">
        <v>43</v>
      </c>
      <c r="K32" s="142">
        <v>2.1950000000000003</v>
      </c>
      <c r="L32" s="141">
        <v>2.3350000000000004</v>
      </c>
      <c r="M32" s="140">
        <f t="shared" si="9"/>
        <v>89.53499999999998</v>
      </c>
      <c r="N32" s="146">
        <f t="shared" si="10"/>
        <v>0.26492433126710235</v>
      </c>
      <c r="O32" s="145">
        <v>121.85</v>
      </c>
      <c r="P32" s="141">
        <v>60.54</v>
      </c>
      <c r="Q32" s="142">
        <v>16.288999999999998</v>
      </c>
      <c r="R32" s="141">
        <v>19.554</v>
      </c>
      <c r="S32" s="140">
        <f t="shared" si="11"/>
        <v>218.23299999999998</v>
      </c>
      <c r="T32" s="144">
        <f t="shared" si="5"/>
        <v>0.0029859365321459838</v>
      </c>
      <c r="U32" s="143">
        <v>119.47899999999997</v>
      </c>
      <c r="V32" s="141">
        <v>102.49399999999999</v>
      </c>
      <c r="W32" s="142">
        <v>9.377</v>
      </c>
      <c r="X32" s="141">
        <v>10.414999999999996</v>
      </c>
      <c r="Y32" s="140">
        <f t="shared" si="12"/>
        <v>241.76499999999996</v>
      </c>
      <c r="Z32" s="139">
        <f t="shared" si="13"/>
        <v>-0.09733418815792194</v>
      </c>
    </row>
    <row r="33" spans="1:26" ht="18.75" customHeight="1">
      <c r="A33" s="147" t="s">
        <v>386</v>
      </c>
      <c r="B33" s="374" t="s">
        <v>387</v>
      </c>
      <c r="C33" s="145">
        <v>36.64</v>
      </c>
      <c r="D33" s="141">
        <v>57.089999999999996</v>
      </c>
      <c r="E33" s="142">
        <v>5.456</v>
      </c>
      <c r="F33" s="141">
        <v>8.134</v>
      </c>
      <c r="G33" s="140">
        <f t="shared" si="8"/>
        <v>107.32</v>
      </c>
      <c r="H33" s="144">
        <f t="shared" si="1"/>
        <v>0.0041058469908602435</v>
      </c>
      <c r="I33" s="143">
        <v>25.573</v>
      </c>
      <c r="J33" s="141">
        <v>50.014</v>
      </c>
      <c r="K33" s="142">
        <v>5.079000000000001</v>
      </c>
      <c r="L33" s="141">
        <v>1.0550000000000002</v>
      </c>
      <c r="M33" s="140">
        <f t="shared" si="9"/>
        <v>81.721</v>
      </c>
      <c r="N33" s="146" t="s">
        <v>50</v>
      </c>
      <c r="O33" s="145">
        <v>101.89499999999998</v>
      </c>
      <c r="P33" s="141">
        <v>159.21099999999996</v>
      </c>
      <c r="Q33" s="142">
        <v>9.436000000000002</v>
      </c>
      <c r="R33" s="141">
        <v>12.749</v>
      </c>
      <c r="S33" s="140">
        <f t="shared" si="11"/>
        <v>283.29099999999994</v>
      </c>
      <c r="T33" s="144">
        <f t="shared" si="5"/>
        <v>0.003876081738912849</v>
      </c>
      <c r="U33" s="143">
        <v>75.717</v>
      </c>
      <c r="V33" s="141">
        <v>144.28800000000004</v>
      </c>
      <c r="W33" s="142">
        <v>7.2490000000000006</v>
      </c>
      <c r="X33" s="141">
        <v>3.9720000000000004</v>
      </c>
      <c r="Y33" s="140">
        <f t="shared" si="12"/>
        <v>231.22600000000006</v>
      </c>
      <c r="Z33" s="139">
        <f t="shared" si="13"/>
        <v>0.22516931486943448</v>
      </c>
    </row>
    <row r="34" spans="1:26" ht="18.75" customHeight="1">
      <c r="A34" s="147" t="s">
        <v>390</v>
      </c>
      <c r="B34" s="374" t="s">
        <v>391</v>
      </c>
      <c r="C34" s="145">
        <v>10.562</v>
      </c>
      <c r="D34" s="141">
        <v>40.852</v>
      </c>
      <c r="E34" s="142">
        <v>22.772999999999996</v>
      </c>
      <c r="F34" s="141">
        <v>24.778000000000006</v>
      </c>
      <c r="G34" s="140">
        <f t="shared" si="8"/>
        <v>98.96499999999999</v>
      </c>
      <c r="H34" s="144">
        <f t="shared" si="1"/>
        <v>0.0037862015230197906</v>
      </c>
      <c r="I34" s="143">
        <v>11.685999999999998</v>
      </c>
      <c r="J34" s="141">
        <v>36.662000000000006</v>
      </c>
      <c r="K34" s="142">
        <v>11.735</v>
      </c>
      <c r="L34" s="141">
        <v>15.762</v>
      </c>
      <c r="M34" s="140">
        <f t="shared" si="9"/>
        <v>75.845</v>
      </c>
      <c r="N34" s="146">
        <f t="shared" si="10"/>
        <v>0.30483222361394935</v>
      </c>
      <c r="O34" s="145">
        <v>33.85799999999999</v>
      </c>
      <c r="P34" s="141">
        <v>128.88800000000003</v>
      </c>
      <c r="Q34" s="142">
        <v>60.504</v>
      </c>
      <c r="R34" s="141">
        <v>66.826</v>
      </c>
      <c r="S34" s="140">
        <f t="shared" si="11"/>
        <v>290.076</v>
      </c>
      <c r="T34" s="144">
        <f t="shared" si="5"/>
        <v>0.003968916366904998</v>
      </c>
      <c r="U34" s="143">
        <v>66.71799999999998</v>
      </c>
      <c r="V34" s="141">
        <v>131.16500000000002</v>
      </c>
      <c r="W34" s="142">
        <v>53.93700000000002</v>
      </c>
      <c r="X34" s="141">
        <v>65.79999999999998</v>
      </c>
      <c r="Y34" s="140">
        <f t="shared" si="12"/>
        <v>317.62</v>
      </c>
      <c r="Z34" s="139">
        <f t="shared" si="13"/>
        <v>-0.08671997985013535</v>
      </c>
    </row>
    <row r="35" spans="1:26" ht="18.75" customHeight="1">
      <c r="A35" s="147" t="s">
        <v>445</v>
      </c>
      <c r="B35" s="374" t="s">
        <v>446</v>
      </c>
      <c r="C35" s="145">
        <v>14.899999999999999</v>
      </c>
      <c r="D35" s="141">
        <v>64.39</v>
      </c>
      <c r="E35" s="142">
        <v>6.861999999999999</v>
      </c>
      <c r="F35" s="141">
        <v>11.733999999999998</v>
      </c>
      <c r="G35" s="140">
        <f>SUM(C35:F35)</f>
        <v>97.88599999999998</v>
      </c>
      <c r="H35" s="144">
        <f>G35/$G$9</f>
        <v>0.0037449211567959907</v>
      </c>
      <c r="I35" s="143">
        <v>15.680000000000001</v>
      </c>
      <c r="J35" s="141">
        <v>68.25500000000001</v>
      </c>
      <c r="K35" s="142">
        <v>4.4879999999999995</v>
      </c>
      <c r="L35" s="141">
        <v>5.94</v>
      </c>
      <c r="M35" s="140">
        <f>SUM(I35:L35)</f>
        <v>94.36300000000001</v>
      </c>
      <c r="N35" s="146">
        <f>IF(ISERROR(G35/M35-1),"         /0",(G35/M35-1))</f>
        <v>0.037334548498881626</v>
      </c>
      <c r="O35" s="145">
        <v>49.414</v>
      </c>
      <c r="P35" s="141">
        <v>238.98700000000002</v>
      </c>
      <c r="Q35" s="142">
        <v>22.396</v>
      </c>
      <c r="R35" s="141">
        <v>35.06099999999999</v>
      </c>
      <c r="S35" s="140">
        <f>SUM(O35:R35)</f>
        <v>345.858</v>
      </c>
      <c r="T35" s="144">
        <f>S35/$S$9</f>
        <v>0.004732144254695421</v>
      </c>
      <c r="U35" s="143">
        <v>37.125</v>
      </c>
      <c r="V35" s="141">
        <v>181.71900000000002</v>
      </c>
      <c r="W35" s="142">
        <v>17.462999999999997</v>
      </c>
      <c r="X35" s="141">
        <v>26.48</v>
      </c>
      <c r="Y35" s="140">
        <f>SUM(U35:X35)</f>
        <v>262.78700000000003</v>
      </c>
      <c r="Z35" s="139">
        <f>IF(ISERROR(S35/Y35-1),"         /0",IF(S35/Y35&gt;5,"  *  ",(S35/Y35-1)))</f>
        <v>0.31611533295025995</v>
      </c>
    </row>
    <row r="36" spans="1:26" ht="18.75" customHeight="1">
      <c r="A36" s="147" t="s">
        <v>457</v>
      </c>
      <c r="B36" s="374" t="s">
        <v>458</v>
      </c>
      <c r="C36" s="145">
        <v>23.25</v>
      </c>
      <c r="D36" s="141">
        <v>33.481</v>
      </c>
      <c r="E36" s="142">
        <v>13.903</v>
      </c>
      <c r="F36" s="141">
        <v>12.154</v>
      </c>
      <c r="G36" s="140">
        <f t="shared" si="8"/>
        <v>82.788</v>
      </c>
      <c r="H36" s="144">
        <f t="shared" si="1"/>
        <v>0.0031673020935458237</v>
      </c>
      <c r="I36" s="143">
        <v>25.706999999999997</v>
      </c>
      <c r="J36" s="141">
        <v>44.67400000000001</v>
      </c>
      <c r="K36" s="142">
        <v>0.9600000000000001</v>
      </c>
      <c r="L36" s="141">
        <v>0.71</v>
      </c>
      <c r="M36" s="140">
        <f t="shared" si="9"/>
        <v>72.05099999999999</v>
      </c>
      <c r="N36" s="146" t="s">
        <v>50</v>
      </c>
      <c r="O36" s="145">
        <v>76.66199999999999</v>
      </c>
      <c r="P36" s="141">
        <v>91.19500000000001</v>
      </c>
      <c r="Q36" s="142">
        <v>37.77700000000001</v>
      </c>
      <c r="R36" s="141">
        <v>33.998</v>
      </c>
      <c r="S36" s="140">
        <f t="shared" si="11"/>
        <v>239.632</v>
      </c>
      <c r="T36" s="144">
        <f t="shared" si="5"/>
        <v>0.003278724771557035</v>
      </c>
      <c r="U36" s="143">
        <v>83.09400000000002</v>
      </c>
      <c r="V36" s="141">
        <v>103.994</v>
      </c>
      <c r="W36" s="142">
        <v>1.6749999999999998</v>
      </c>
      <c r="X36" s="141">
        <v>1.819</v>
      </c>
      <c r="Y36" s="140">
        <f t="shared" si="12"/>
        <v>190.58200000000002</v>
      </c>
      <c r="Z36" s="139">
        <f t="shared" si="13"/>
        <v>0.25736953122540407</v>
      </c>
    </row>
    <row r="37" spans="1:26" ht="18.75" customHeight="1">
      <c r="A37" s="147" t="s">
        <v>402</v>
      </c>
      <c r="B37" s="374" t="s">
        <v>403</v>
      </c>
      <c r="C37" s="145">
        <v>0.5</v>
      </c>
      <c r="D37" s="141">
        <v>2.6</v>
      </c>
      <c r="E37" s="142">
        <v>35.54</v>
      </c>
      <c r="F37" s="141">
        <v>37.04600000000001</v>
      </c>
      <c r="G37" s="140">
        <f t="shared" si="8"/>
        <v>75.686</v>
      </c>
      <c r="H37" s="144">
        <f t="shared" si="1"/>
        <v>0.0028955938813850952</v>
      </c>
      <c r="I37" s="143"/>
      <c r="J37" s="141"/>
      <c r="K37" s="142">
        <v>38.033</v>
      </c>
      <c r="L37" s="141">
        <v>42.35</v>
      </c>
      <c r="M37" s="140">
        <f t="shared" si="9"/>
        <v>80.38300000000001</v>
      </c>
      <c r="N37" s="146">
        <f t="shared" si="10"/>
        <v>-0.058432753194083364</v>
      </c>
      <c r="O37" s="145">
        <v>1</v>
      </c>
      <c r="P37" s="141">
        <v>2.9</v>
      </c>
      <c r="Q37" s="142">
        <v>111.897</v>
      </c>
      <c r="R37" s="141">
        <v>118.91999999999999</v>
      </c>
      <c r="S37" s="140">
        <f t="shared" si="11"/>
        <v>234.71699999999998</v>
      </c>
      <c r="T37" s="144">
        <f t="shared" si="5"/>
        <v>0.0032114761058854935</v>
      </c>
      <c r="U37" s="143"/>
      <c r="V37" s="141"/>
      <c r="W37" s="142">
        <v>117.89899999999997</v>
      </c>
      <c r="X37" s="141">
        <v>143.146</v>
      </c>
      <c r="Y37" s="140">
        <f t="shared" si="12"/>
        <v>261.04499999999996</v>
      </c>
      <c r="Z37" s="139">
        <f t="shared" si="13"/>
        <v>-0.1008561742228351</v>
      </c>
    </row>
    <row r="38" spans="1:26" ht="18.75" customHeight="1">
      <c r="A38" s="147" t="s">
        <v>459</v>
      </c>
      <c r="B38" s="374" t="s">
        <v>459</v>
      </c>
      <c r="C38" s="145">
        <v>20.477</v>
      </c>
      <c r="D38" s="141">
        <v>43.333</v>
      </c>
      <c r="E38" s="142">
        <v>1.935</v>
      </c>
      <c r="F38" s="141">
        <v>1.1500000000000001</v>
      </c>
      <c r="G38" s="140">
        <f t="shared" si="8"/>
        <v>66.89500000000001</v>
      </c>
      <c r="H38" s="144">
        <f t="shared" si="1"/>
        <v>0.002559267931919456</v>
      </c>
      <c r="I38" s="143">
        <v>6.847</v>
      </c>
      <c r="J38" s="141">
        <v>23.139</v>
      </c>
      <c r="K38" s="142">
        <v>0.51</v>
      </c>
      <c r="L38" s="141">
        <v>1.885</v>
      </c>
      <c r="M38" s="140">
        <f t="shared" si="9"/>
        <v>32.381</v>
      </c>
      <c r="N38" s="146">
        <f t="shared" si="10"/>
        <v>1.0658719619529973</v>
      </c>
      <c r="O38" s="145">
        <v>36.767999999999994</v>
      </c>
      <c r="P38" s="141">
        <v>115.197</v>
      </c>
      <c r="Q38" s="142">
        <v>7.033999999999999</v>
      </c>
      <c r="R38" s="141">
        <v>7.373999999999999</v>
      </c>
      <c r="S38" s="140">
        <f t="shared" si="11"/>
        <v>166.373</v>
      </c>
      <c r="T38" s="144">
        <f t="shared" si="5"/>
        <v>0.002276370753564877</v>
      </c>
      <c r="U38" s="143">
        <v>78.915</v>
      </c>
      <c r="V38" s="141">
        <v>199.568</v>
      </c>
      <c r="W38" s="142">
        <v>2.066</v>
      </c>
      <c r="X38" s="141">
        <v>3.8960000000000004</v>
      </c>
      <c r="Y38" s="140">
        <f t="shared" si="12"/>
        <v>284.445</v>
      </c>
      <c r="Z38" s="139">
        <f t="shared" si="13"/>
        <v>-0.4150960642654995</v>
      </c>
    </row>
    <row r="39" spans="1:26" ht="18.75" customHeight="1">
      <c r="A39" s="147" t="s">
        <v>426</v>
      </c>
      <c r="B39" s="374" t="s">
        <v>426</v>
      </c>
      <c r="C39" s="145">
        <v>26.019</v>
      </c>
      <c r="D39" s="141">
        <v>38.85</v>
      </c>
      <c r="E39" s="142">
        <v>0.05</v>
      </c>
      <c r="F39" s="141">
        <v>0.1</v>
      </c>
      <c r="G39" s="140">
        <f t="shared" si="8"/>
        <v>65.01899999999999</v>
      </c>
      <c r="H39" s="144">
        <f t="shared" si="1"/>
        <v>0.0024874959513486966</v>
      </c>
      <c r="I39" s="143">
        <v>23.927</v>
      </c>
      <c r="J39" s="141">
        <v>24.839</v>
      </c>
      <c r="K39" s="142">
        <v>0.2</v>
      </c>
      <c r="L39" s="141">
        <v>0.2</v>
      </c>
      <c r="M39" s="140">
        <f t="shared" si="9"/>
        <v>49.166000000000004</v>
      </c>
      <c r="N39" s="146">
        <f t="shared" si="10"/>
        <v>0.3224382703494282</v>
      </c>
      <c r="O39" s="145">
        <v>65.69899999999998</v>
      </c>
      <c r="P39" s="141">
        <v>92.49699999999999</v>
      </c>
      <c r="Q39" s="142">
        <v>0.11800000000000001</v>
      </c>
      <c r="R39" s="141">
        <v>0.26</v>
      </c>
      <c r="S39" s="140">
        <f t="shared" si="11"/>
        <v>158.57399999999996</v>
      </c>
      <c r="T39" s="144">
        <f t="shared" si="5"/>
        <v>0.002169662240121875</v>
      </c>
      <c r="U39" s="143">
        <v>46.558</v>
      </c>
      <c r="V39" s="141">
        <v>69.038</v>
      </c>
      <c r="W39" s="142">
        <v>0.37</v>
      </c>
      <c r="X39" s="141">
        <v>0.72</v>
      </c>
      <c r="Y39" s="140">
        <f t="shared" si="12"/>
        <v>116.686</v>
      </c>
      <c r="Z39" s="139">
        <f t="shared" si="13"/>
        <v>0.35898051180090107</v>
      </c>
    </row>
    <row r="40" spans="1:26" ht="18.75" customHeight="1">
      <c r="A40" s="147" t="s">
        <v>414</v>
      </c>
      <c r="B40" s="374" t="s">
        <v>415</v>
      </c>
      <c r="C40" s="145">
        <v>41.123999999999995</v>
      </c>
      <c r="D40" s="141">
        <v>19.07</v>
      </c>
      <c r="E40" s="142">
        <v>0.2</v>
      </c>
      <c r="F40" s="141">
        <v>0.2</v>
      </c>
      <c r="G40" s="140">
        <f t="shared" si="8"/>
        <v>60.594</v>
      </c>
      <c r="H40" s="144">
        <f t="shared" si="1"/>
        <v>0.0023182043660472007</v>
      </c>
      <c r="I40" s="143">
        <v>80.59</v>
      </c>
      <c r="J40" s="141">
        <v>35.751000000000005</v>
      </c>
      <c r="K40" s="142">
        <v>9.065</v>
      </c>
      <c r="L40" s="141">
        <v>6.934000000000001</v>
      </c>
      <c r="M40" s="140">
        <f t="shared" si="9"/>
        <v>132.34</v>
      </c>
      <c r="N40" s="146">
        <f t="shared" si="10"/>
        <v>-0.5421338975366481</v>
      </c>
      <c r="O40" s="145">
        <v>150.014</v>
      </c>
      <c r="P40" s="141">
        <v>48.025</v>
      </c>
      <c r="Q40" s="142">
        <v>1.05</v>
      </c>
      <c r="R40" s="141">
        <v>2.6</v>
      </c>
      <c r="S40" s="140">
        <f t="shared" si="11"/>
        <v>201.68900000000002</v>
      </c>
      <c r="T40" s="144">
        <f t="shared" si="5"/>
        <v>0.0027595760184389684</v>
      </c>
      <c r="U40" s="143">
        <v>273.506</v>
      </c>
      <c r="V40" s="141">
        <v>76.29</v>
      </c>
      <c r="W40" s="142">
        <v>10.555</v>
      </c>
      <c r="X40" s="141">
        <v>8.192</v>
      </c>
      <c r="Y40" s="140">
        <f t="shared" si="12"/>
        <v>368.543</v>
      </c>
      <c r="Z40" s="139">
        <f t="shared" si="13"/>
        <v>-0.4527395717731716</v>
      </c>
    </row>
    <row r="41" spans="1:26" ht="18.75" customHeight="1">
      <c r="A41" s="147" t="s">
        <v>460</v>
      </c>
      <c r="B41" s="374" t="s">
        <v>460</v>
      </c>
      <c r="C41" s="145">
        <v>25.900000000000002</v>
      </c>
      <c r="D41" s="141">
        <v>30.367</v>
      </c>
      <c r="E41" s="142">
        <v>0.704</v>
      </c>
      <c r="F41" s="141">
        <v>0.9850000000000001</v>
      </c>
      <c r="G41" s="140">
        <f t="shared" si="8"/>
        <v>57.956</v>
      </c>
      <c r="H41" s="144">
        <f t="shared" si="1"/>
        <v>0.002217279800617744</v>
      </c>
      <c r="I41" s="143">
        <v>21.490000000000002</v>
      </c>
      <c r="J41" s="141">
        <v>17.96</v>
      </c>
      <c r="K41" s="142">
        <v>0.72</v>
      </c>
      <c r="L41" s="141">
        <v>2.954</v>
      </c>
      <c r="M41" s="140">
        <f t="shared" si="9"/>
        <v>43.124</v>
      </c>
      <c r="N41" s="146">
        <f t="shared" si="10"/>
        <v>0.34393841016603277</v>
      </c>
      <c r="O41" s="145">
        <v>61.829999999999984</v>
      </c>
      <c r="P41" s="141">
        <v>85.96499999999999</v>
      </c>
      <c r="Q41" s="142">
        <v>1.0890000000000002</v>
      </c>
      <c r="R41" s="141">
        <v>1.8880000000000001</v>
      </c>
      <c r="S41" s="140">
        <f t="shared" si="11"/>
        <v>150.77199999999996</v>
      </c>
      <c r="T41" s="144">
        <f t="shared" si="5"/>
        <v>0.002062912679680498</v>
      </c>
      <c r="U41" s="143">
        <v>51.806999999999995</v>
      </c>
      <c r="V41" s="141">
        <v>49.41199999999999</v>
      </c>
      <c r="W41" s="142">
        <v>2.064</v>
      </c>
      <c r="X41" s="141">
        <v>6.881</v>
      </c>
      <c r="Y41" s="140">
        <f t="shared" si="12"/>
        <v>110.16399999999999</v>
      </c>
      <c r="Z41" s="139">
        <f t="shared" si="13"/>
        <v>0.3686140663011508</v>
      </c>
    </row>
    <row r="42" spans="1:26" ht="18.75" customHeight="1">
      <c r="A42" s="147" t="s">
        <v>436</v>
      </c>
      <c r="B42" s="374" t="s">
        <v>437</v>
      </c>
      <c r="C42" s="145">
        <v>1.8980000000000001</v>
      </c>
      <c r="D42" s="141">
        <v>3.914</v>
      </c>
      <c r="E42" s="142">
        <v>25.189000000000004</v>
      </c>
      <c r="F42" s="141">
        <v>19.700000000000003</v>
      </c>
      <c r="G42" s="140">
        <f t="shared" si="8"/>
        <v>50.70100000000001</v>
      </c>
      <c r="H42" s="144">
        <f t="shared" si="1"/>
        <v>0.001939718116694048</v>
      </c>
      <c r="I42" s="143">
        <v>5.5649999999999995</v>
      </c>
      <c r="J42" s="141">
        <v>8.12</v>
      </c>
      <c r="K42" s="142">
        <v>14.100999999999999</v>
      </c>
      <c r="L42" s="141">
        <v>7.809</v>
      </c>
      <c r="M42" s="140">
        <f t="shared" si="9"/>
        <v>35.595</v>
      </c>
      <c r="N42" s="146">
        <f t="shared" si="10"/>
        <v>0.4243854473942972</v>
      </c>
      <c r="O42" s="145">
        <v>9.414000000000001</v>
      </c>
      <c r="P42" s="141">
        <v>20.066</v>
      </c>
      <c r="Q42" s="142">
        <v>73.366</v>
      </c>
      <c r="R42" s="141">
        <v>62.33100000000001</v>
      </c>
      <c r="S42" s="140">
        <f t="shared" si="11"/>
        <v>165.17700000000002</v>
      </c>
      <c r="T42" s="144">
        <f t="shared" si="5"/>
        <v>0.0022600066835459223</v>
      </c>
      <c r="U42" s="143">
        <v>19.958</v>
      </c>
      <c r="V42" s="141">
        <v>48.186</v>
      </c>
      <c r="W42" s="142">
        <v>49.826</v>
      </c>
      <c r="X42" s="141">
        <v>36.433</v>
      </c>
      <c r="Y42" s="140">
        <f t="shared" si="12"/>
        <v>154.403</v>
      </c>
      <c r="Z42" s="139">
        <f t="shared" si="13"/>
        <v>0.06977843694746877</v>
      </c>
    </row>
    <row r="43" spans="1:26" ht="18.75" customHeight="1">
      <c r="A43" s="147" t="s">
        <v>461</v>
      </c>
      <c r="B43" s="374" t="s">
        <v>461</v>
      </c>
      <c r="C43" s="145">
        <v>13.9</v>
      </c>
      <c r="D43" s="141">
        <v>21.563000000000002</v>
      </c>
      <c r="E43" s="142">
        <v>11.185</v>
      </c>
      <c r="F43" s="141">
        <v>2.005</v>
      </c>
      <c r="G43" s="140">
        <f t="shared" si="8"/>
        <v>48.653000000000006</v>
      </c>
      <c r="H43" s="144">
        <f t="shared" si="1"/>
        <v>0.001861365762638124</v>
      </c>
      <c r="I43" s="143">
        <v>9</v>
      </c>
      <c r="J43" s="141">
        <v>12.95</v>
      </c>
      <c r="K43" s="142">
        <v>0.45399999999999996</v>
      </c>
      <c r="L43" s="141">
        <v>0.54</v>
      </c>
      <c r="M43" s="140">
        <f t="shared" si="9"/>
        <v>22.944</v>
      </c>
      <c r="N43" s="146">
        <f t="shared" si="10"/>
        <v>1.1205108089260811</v>
      </c>
      <c r="O43" s="145">
        <v>38.315</v>
      </c>
      <c r="P43" s="141">
        <v>50.62499999999999</v>
      </c>
      <c r="Q43" s="142">
        <v>13.385</v>
      </c>
      <c r="R43" s="141">
        <v>5.641</v>
      </c>
      <c r="S43" s="140">
        <f t="shared" si="11"/>
        <v>107.96600000000001</v>
      </c>
      <c r="T43" s="144">
        <f t="shared" si="5"/>
        <v>0.0014772267421960625</v>
      </c>
      <c r="U43" s="143">
        <v>22.4</v>
      </c>
      <c r="V43" s="141">
        <v>26.727000000000004</v>
      </c>
      <c r="W43" s="142">
        <v>0.754</v>
      </c>
      <c r="X43" s="141">
        <v>1.1900000000000002</v>
      </c>
      <c r="Y43" s="140">
        <f t="shared" si="12"/>
        <v>51.071</v>
      </c>
      <c r="Z43" s="139">
        <f t="shared" si="13"/>
        <v>1.1140373205929004</v>
      </c>
    </row>
    <row r="44" spans="1:26" ht="18.75" customHeight="1">
      <c r="A44" s="147" t="s">
        <v>384</v>
      </c>
      <c r="B44" s="374" t="s">
        <v>385</v>
      </c>
      <c r="C44" s="145">
        <v>13.5</v>
      </c>
      <c r="D44" s="141">
        <v>24.006999999999998</v>
      </c>
      <c r="E44" s="142">
        <v>5.054</v>
      </c>
      <c r="F44" s="141">
        <v>3.2509999999999994</v>
      </c>
      <c r="G44" s="140">
        <f t="shared" si="8"/>
        <v>45.812</v>
      </c>
      <c r="H44" s="144">
        <f t="shared" si="1"/>
        <v>0.001752674826176756</v>
      </c>
      <c r="I44" s="143">
        <v>50.349000000000004</v>
      </c>
      <c r="J44" s="141">
        <v>61.78</v>
      </c>
      <c r="K44" s="142">
        <v>32.20099999999999</v>
      </c>
      <c r="L44" s="141">
        <v>24.371000000000002</v>
      </c>
      <c r="M44" s="140">
        <f t="shared" si="9"/>
        <v>168.701</v>
      </c>
      <c r="N44" s="146">
        <f t="shared" si="10"/>
        <v>-0.728442629267165</v>
      </c>
      <c r="O44" s="145">
        <v>38.633</v>
      </c>
      <c r="P44" s="141">
        <v>69.10699999999999</v>
      </c>
      <c r="Q44" s="142">
        <v>16.386999999999997</v>
      </c>
      <c r="R44" s="141">
        <v>12.615000000000002</v>
      </c>
      <c r="S44" s="140">
        <f t="shared" si="11"/>
        <v>136.742</v>
      </c>
      <c r="T44" s="144">
        <f t="shared" si="5"/>
        <v>0.0018709495506119885</v>
      </c>
      <c r="U44" s="143">
        <v>114.39800000000002</v>
      </c>
      <c r="V44" s="141">
        <v>121.555</v>
      </c>
      <c r="W44" s="142">
        <v>49.73200000000001</v>
      </c>
      <c r="X44" s="141">
        <v>41.789000000000016</v>
      </c>
      <c r="Y44" s="140">
        <f t="shared" si="12"/>
        <v>327.47400000000005</v>
      </c>
      <c r="Z44" s="139">
        <f t="shared" si="13"/>
        <v>-0.5824340252966649</v>
      </c>
    </row>
    <row r="45" spans="1:26" ht="18.75" customHeight="1">
      <c r="A45" s="147" t="s">
        <v>408</v>
      </c>
      <c r="B45" s="374" t="s">
        <v>409</v>
      </c>
      <c r="C45" s="145">
        <v>24.674</v>
      </c>
      <c r="D45" s="141">
        <v>18.804</v>
      </c>
      <c r="E45" s="142">
        <v>1.157</v>
      </c>
      <c r="F45" s="141">
        <v>0.789</v>
      </c>
      <c r="G45" s="140">
        <f t="shared" si="8"/>
        <v>45.42399999999999</v>
      </c>
      <c r="H45" s="144">
        <f t="shared" si="1"/>
        <v>0.0017378307278497545</v>
      </c>
      <c r="I45" s="143">
        <v>14.600999999999999</v>
      </c>
      <c r="J45" s="141">
        <v>17.561999999999998</v>
      </c>
      <c r="K45" s="142">
        <v>0.536</v>
      </c>
      <c r="L45" s="141">
        <v>0.536</v>
      </c>
      <c r="M45" s="140">
        <f t="shared" si="9"/>
        <v>33.235</v>
      </c>
      <c r="N45" s="146">
        <f t="shared" si="10"/>
        <v>0.36675191815856767</v>
      </c>
      <c r="O45" s="145">
        <v>74.00399999999999</v>
      </c>
      <c r="P45" s="141">
        <v>54.11</v>
      </c>
      <c r="Q45" s="142">
        <v>5.5649999999999995</v>
      </c>
      <c r="R45" s="141">
        <v>9.717999999999998</v>
      </c>
      <c r="S45" s="140">
        <f t="shared" si="11"/>
        <v>143.39699999999996</v>
      </c>
      <c r="T45" s="144">
        <f t="shared" si="5"/>
        <v>0.0019620054753412067</v>
      </c>
      <c r="U45" s="143">
        <v>47.819</v>
      </c>
      <c r="V45" s="141">
        <v>57.135</v>
      </c>
      <c r="W45" s="142">
        <v>1.28</v>
      </c>
      <c r="X45" s="141">
        <v>1.235</v>
      </c>
      <c r="Y45" s="140">
        <f t="shared" si="12"/>
        <v>107.46900000000001</v>
      </c>
      <c r="Z45" s="139">
        <f t="shared" si="13"/>
        <v>0.33431035926639274</v>
      </c>
    </row>
    <row r="46" spans="1:26" ht="18.75" customHeight="1">
      <c r="A46" s="147" t="s">
        <v>462</v>
      </c>
      <c r="B46" s="374" t="s">
        <v>462</v>
      </c>
      <c r="C46" s="145">
        <v>11.448</v>
      </c>
      <c r="D46" s="141">
        <v>15.927999999999999</v>
      </c>
      <c r="E46" s="142">
        <v>6.924</v>
      </c>
      <c r="F46" s="141">
        <v>4.641</v>
      </c>
      <c r="G46" s="140">
        <f t="shared" si="8"/>
        <v>38.940999999999995</v>
      </c>
      <c r="H46" s="144">
        <f t="shared" si="1"/>
        <v>0.0014898042086385456</v>
      </c>
      <c r="I46" s="143">
        <v>13.040000000000001</v>
      </c>
      <c r="J46" s="141">
        <v>18.087</v>
      </c>
      <c r="K46" s="142"/>
      <c r="L46" s="141"/>
      <c r="M46" s="140">
        <f t="shared" si="9"/>
        <v>31.127000000000002</v>
      </c>
      <c r="N46" s="146">
        <f t="shared" si="10"/>
        <v>0.25103607800301964</v>
      </c>
      <c r="O46" s="145">
        <v>42.94</v>
      </c>
      <c r="P46" s="141">
        <v>42.262</v>
      </c>
      <c r="Q46" s="142">
        <v>14.527</v>
      </c>
      <c r="R46" s="141">
        <v>14.001999999999999</v>
      </c>
      <c r="S46" s="140">
        <f t="shared" si="11"/>
        <v>113.731</v>
      </c>
      <c r="T46" s="144">
        <f t="shared" si="5"/>
        <v>0.001556105390740607</v>
      </c>
      <c r="U46" s="143">
        <v>34.45</v>
      </c>
      <c r="V46" s="141">
        <v>37.910999999999994</v>
      </c>
      <c r="W46" s="142">
        <v>0</v>
      </c>
      <c r="X46" s="141">
        <v>0</v>
      </c>
      <c r="Y46" s="140">
        <f t="shared" si="12"/>
        <v>72.36099999999999</v>
      </c>
      <c r="Z46" s="139">
        <f t="shared" si="13"/>
        <v>0.5717168087782094</v>
      </c>
    </row>
    <row r="47" spans="1:26" ht="18.75" customHeight="1">
      <c r="A47" s="147" t="s">
        <v>420</v>
      </c>
      <c r="B47" s="374" t="s">
        <v>421</v>
      </c>
      <c r="C47" s="145">
        <v>8.304</v>
      </c>
      <c r="D47" s="141">
        <v>8.937</v>
      </c>
      <c r="E47" s="142">
        <v>10.007</v>
      </c>
      <c r="F47" s="141">
        <v>10.546999999999999</v>
      </c>
      <c r="G47" s="140">
        <f t="shared" si="8"/>
        <v>37.794999999999995</v>
      </c>
      <c r="H47" s="144">
        <f t="shared" si="1"/>
        <v>0.0014459605573943616</v>
      </c>
      <c r="I47" s="143">
        <v>0</v>
      </c>
      <c r="J47" s="141">
        <v>0</v>
      </c>
      <c r="K47" s="142">
        <v>9.797</v>
      </c>
      <c r="L47" s="141">
        <v>12.258</v>
      </c>
      <c r="M47" s="140">
        <f t="shared" si="9"/>
        <v>22.055</v>
      </c>
      <c r="N47" s="146">
        <f t="shared" si="10"/>
        <v>0.7136703695307185</v>
      </c>
      <c r="O47" s="145">
        <v>32.273</v>
      </c>
      <c r="P47" s="141">
        <v>32.032</v>
      </c>
      <c r="Q47" s="142">
        <v>54.300000000000004</v>
      </c>
      <c r="R47" s="141">
        <v>54.620999999999995</v>
      </c>
      <c r="S47" s="140">
        <f t="shared" si="11"/>
        <v>173.226</v>
      </c>
      <c r="T47" s="144">
        <f t="shared" si="5"/>
        <v>0.0023701357801868654</v>
      </c>
      <c r="U47" s="143">
        <v>0</v>
      </c>
      <c r="V47" s="141">
        <v>0</v>
      </c>
      <c r="W47" s="142">
        <v>137.47</v>
      </c>
      <c r="X47" s="141">
        <v>146.44500000000002</v>
      </c>
      <c r="Y47" s="140">
        <f t="shared" si="12"/>
        <v>283.915</v>
      </c>
      <c r="Z47" s="139">
        <f t="shared" si="13"/>
        <v>-0.3898666854516317</v>
      </c>
    </row>
    <row r="48" spans="1:26" ht="18.75" customHeight="1">
      <c r="A48" s="147" t="s">
        <v>463</v>
      </c>
      <c r="B48" s="374" t="s">
        <v>464</v>
      </c>
      <c r="C48" s="145">
        <v>34.107</v>
      </c>
      <c r="D48" s="141">
        <v>0</v>
      </c>
      <c r="E48" s="142">
        <v>0</v>
      </c>
      <c r="F48" s="141">
        <v>0</v>
      </c>
      <c r="G48" s="140">
        <f t="shared" si="8"/>
        <v>34.107</v>
      </c>
      <c r="H48" s="144">
        <f t="shared" si="1"/>
        <v>0.001304865107317092</v>
      </c>
      <c r="I48" s="143"/>
      <c r="J48" s="141"/>
      <c r="K48" s="142"/>
      <c r="L48" s="141"/>
      <c r="M48" s="140">
        <f t="shared" si="9"/>
        <v>0</v>
      </c>
      <c r="N48" s="146" t="str">
        <f t="shared" si="10"/>
        <v>         /0</v>
      </c>
      <c r="O48" s="145">
        <v>34.107</v>
      </c>
      <c r="P48" s="141"/>
      <c r="Q48" s="142"/>
      <c r="R48" s="141"/>
      <c r="S48" s="140">
        <f t="shared" si="11"/>
        <v>34.107</v>
      </c>
      <c r="T48" s="144">
        <f t="shared" si="5"/>
        <v>0.00046666332452884333</v>
      </c>
      <c r="U48" s="143"/>
      <c r="V48" s="141"/>
      <c r="W48" s="142"/>
      <c r="X48" s="141"/>
      <c r="Y48" s="140">
        <f t="shared" si="12"/>
        <v>0</v>
      </c>
      <c r="Z48" s="139" t="str">
        <f t="shared" si="13"/>
        <v>         /0</v>
      </c>
    </row>
    <row r="49" spans="1:26" ht="18.75" customHeight="1">
      <c r="A49" s="147" t="s">
        <v>388</v>
      </c>
      <c r="B49" s="374" t="s">
        <v>389</v>
      </c>
      <c r="C49" s="145">
        <v>9.827</v>
      </c>
      <c r="D49" s="141">
        <v>23.906</v>
      </c>
      <c r="E49" s="142">
        <v>0</v>
      </c>
      <c r="F49" s="141">
        <v>0.05</v>
      </c>
      <c r="G49" s="140">
        <f t="shared" si="8"/>
        <v>33.782999999999994</v>
      </c>
      <c r="H49" s="144">
        <f t="shared" si="1"/>
        <v>0.0012924695200543382</v>
      </c>
      <c r="I49" s="143">
        <v>12.59</v>
      </c>
      <c r="J49" s="141">
        <v>22.433</v>
      </c>
      <c r="K49" s="142">
        <v>0.12</v>
      </c>
      <c r="L49" s="141">
        <v>0</v>
      </c>
      <c r="M49" s="140">
        <f t="shared" si="9"/>
        <v>35.142999999999994</v>
      </c>
      <c r="N49" s="146">
        <f t="shared" si="10"/>
        <v>-0.03869902967874117</v>
      </c>
      <c r="O49" s="145">
        <v>38.455999999999996</v>
      </c>
      <c r="P49" s="141">
        <v>58.501000000000005</v>
      </c>
      <c r="Q49" s="142">
        <v>5.87</v>
      </c>
      <c r="R49" s="141">
        <v>11.18</v>
      </c>
      <c r="S49" s="140">
        <f t="shared" si="11"/>
        <v>114.007</v>
      </c>
      <c r="T49" s="144">
        <f t="shared" si="5"/>
        <v>0.0015598817145911351</v>
      </c>
      <c r="U49" s="143">
        <v>38.702999999999996</v>
      </c>
      <c r="V49" s="141">
        <v>53.877</v>
      </c>
      <c r="W49" s="142">
        <v>2.64</v>
      </c>
      <c r="X49" s="141">
        <v>6.311999999999999</v>
      </c>
      <c r="Y49" s="140">
        <f t="shared" si="12"/>
        <v>101.532</v>
      </c>
      <c r="Z49" s="139">
        <f t="shared" si="13"/>
        <v>0.12286766733640642</v>
      </c>
    </row>
    <row r="50" spans="1:26" ht="18.75" customHeight="1">
      <c r="A50" s="147" t="s">
        <v>394</v>
      </c>
      <c r="B50" s="374" t="s">
        <v>395</v>
      </c>
      <c r="C50" s="145">
        <v>3.53</v>
      </c>
      <c r="D50" s="141">
        <v>26.441</v>
      </c>
      <c r="E50" s="142">
        <v>1.795</v>
      </c>
      <c r="F50" s="141">
        <v>0.7320000000000001</v>
      </c>
      <c r="G50" s="140">
        <f t="shared" si="8"/>
        <v>32.498</v>
      </c>
      <c r="H50" s="144">
        <f t="shared" si="1"/>
        <v>0.0012433080088424915</v>
      </c>
      <c r="I50" s="143">
        <v>4.551</v>
      </c>
      <c r="J50" s="141">
        <v>36.855000000000004</v>
      </c>
      <c r="K50" s="142">
        <v>1.8750000000000002</v>
      </c>
      <c r="L50" s="141">
        <v>0.722</v>
      </c>
      <c r="M50" s="140">
        <f t="shared" si="9"/>
        <v>44.00300000000001</v>
      </c>
      <c r="N50" s="146">
        <f t="shared" si="10"/>
        <v>-0.26145944594686743</v>
      </c>
      <c r="O50" s="145">
        <v>14.827</v>
      </c>
      <c r="P50" s="141">
        <v>84.073</v>
      </c>
      <c r="Q50" s="142">
        <v>9.243000000000002</v>
      </c>
      <c r="R50" s="141">
        <v>17.7</v>
      </c>
      <c r="S50" s="140">
        <f t="shared" si="11"/>
        <v>125.843</v>
      </c>
      <c r="T50" s="144">
        <f t="shared" si="5"/>
        <v>0.0017218258055145055</v>
      </c>
      <c r="U50" s="143">
        <v>24.672</v>
      </c>
      <c r="V50" s="141">
        <v>84.82</v>
      </c>
      <c r="W50" s="142">
        <v>11.609</v>
      </c>
      <c r="X50" s="141">
        <v>12.456000000000001</v>
      </c>
      <c r="Y50" s="140">
        <f t="shared" si="12"/>
        <v>133.557</v>
      </c>
      <c r="Z50" s="139">
        <f t="shared" si="13"/>
        <v>-0.05775811076918458</v>
      </c>
    </row>
    <row r="51" spans="1:26" ht="18.75" customHeight="1">
      <c r="A51" s="147" t="s">
        <v>465</v>
      </c>
      <c r="B51" s="374" t="s">
        <v>466</v>
      </c>
      <c r="C51" s="145">
        <v>0</v>
      </c>
      <c r="D51" s="141">
        <v>0</v>
      </c>
      <c r="E51" s="142">
        <v>0.205</v>
      </c>
      <c r="F51" s="141">
        <v>30.821</v>
      </c>
      <c r="G51" s="140">
        <f t="shared" si="8"/>
        <v>31.026</v>
      </c>
      <c r="H51" s="144">
        <f t="shared" si="1"/>
        <v>0.0011869922543647961</v>
      </c>
      <c r="I51" s="143">
        <v>0.283</v>
      </c>
      <c r="J51" s="141">
        <v>1.017</v>
      </c>
      <c r="K51" s="142">
        <v>1.4000000000000001</v>
      </c>
      <c r="L51" s="141">
        <v>38.421</v>
      </c>
      <c r="M51" s="140">
        <f t="shared" si="9"/>
        <v>41.121</v>
      </c>
      <c r="N51" s="146">
        <f t="shared" si="10"/>
        <v>-0.24549500255343992</v>
      </c>
      <c r="O51" s="145">
        <v>0.148</v>
      </c>
      <c r="P51" s="141">
        <v>0.638</v>
      </c>
      <c r="Q51" s="142">
        <v>1.139</v>
      </c>
      <c r="R51" s="141">
        <v>159.736</v>
      </c>
      <c r="S51" s="140">
        <f t="shared" si="11"/>
        <v>161.661</v>
      </c>
      <c r="T51" s="144">
        <f t="shared" si="5"/>
        <v>0.0022118996014500645</v>
      </c>
      <c r="U51" s="143">
        <v>0.8639999999999999</v>
      </c>
      <c r="V51" s="141">
        <v>3.264</v>
      </c>
      <c r="W51" s="142">
        <v>1.9200000000000002</v>
      </c>
      <c r="X51" s="141">
        <v>82.18299999999999</v>
      </c>
      <c r="Y51" s="140">
        <f t="shared" si="12"/>
        <v>88.231</v>
      </c>
      <c r="Z51" s="139">
        <f t="shared" si="13"/>
        <v>0.8322471693622424</v>
      </c>
    </row>
    <row r="52" spans="1:26" ht="18.75" customHeight="1">
      <c r="A52" s="147" t="s">
        <v>422</v>
      </c>
      <c r="B52" s="374" t="s">
        <v>423</v>
      </c>
      <c r="C52" s="145">
        <v>11.596</v>
      </c>
      <c r="D52" s="141">
        <v>10.718</v>
      </c>
      <c r="E52" s="142">
        <v>3.29</v>
      </c>
      <c r="F52" s="141">
        <v>4.35</v>
      </c>
      <c r="G52" s="140">
        <f t="shared" si="8"/>
        <v>29.954</v>
      </c>
      <c r="H52" s="144">
        <f t="shared" si="1"/>
        <v>0.0011459796940386483</v>
      </c>
      <c r="I52" s="143">
        <v>23.08</v>
      </c>
      <c r="J52" s="141">
        <v>10.998</v>
      </c>
      <c r="K52" s="142">
        <v>0.535</v>
      </c>
      <c r="L52" s="141">
        <v>1.632</v>
      </c>
      <c r="M52" s="140">
        <f t="shared" si="9"/>
        <v>36.24499999999999</v>
      </c>
      <c r="N52" s="146">
        <f t="shared" si="10"/>
        <v>-0.17356876810594546</v>
      </c>
      <c r="O52" s="145">
        <v>37.57</v>
      </c>
      <c r="P52" s="141">
        <v>28.773</v>
      </c>
      <c r="Q52" s="142">
        <v>8.676999999999998</v>
      </c>
      <c r="R52" s="141">
        <v>10.806</v>
      </c>
      <c r="S52" s="140">
        <f t="shared" si="11"/>
        <v>85.826</v>
      </c>
      <c r="T52" s="144">
        <f t="shared" si="5"/>
        <v>0.001174299894186311</v>
      </c>
      <c r="U52" s="143">
        <v>51.29599999999999</v>
      </c>
      <c r="V52" s="141">
        <v>26.351999999999997</v>
      </c>
      <c r="W52" s="142">
        <v>2.785</v>
      </c>
      <c r="X52" s="141">
        <v>19.163999999999998</v>
      </c>
      <c r="Y52" s="140">
        <f t="shared" si="12"/>
        <v>99.597</v>
      </c>
      <c r="Z52" s="139">
        <f t="shared" si="13"/>
        <v>-0.13826721688404275</v>
      </c>
    </row>
    <row r="53" spans="1:26" ht="18.75" customHeight="1">
      <c r="A53" s="147" t="s">
        <v>467</v>
      </c>
      <c r="B53" s="374" t="s">
        <v>467</v>
      </c>
      <c r="C53" s="145">
        <v>3</v>
      </c>
      <c r="D53" s="141">
        <v>24.912</v>
      </c>
      <c r="E53" s="142">
        <v>0.306</v>
      </c>
      <c r="F53" s="141">
        <v>0.52</v>
      </c>
      <c r="G53" s="140">
        <f t="shared" si="8"/>
        <v>28.738</v>
      </c>
      <c r="H53" s="144">
        <f t="shared" si="1"/>
        <v>0.0010994579838179432</v>
      </c>
      <c r="I53" s="143">
        <v>3.3</v>
      </c>
      <c r="J53" s="141">
        <v>58.955</v>
      </c>
      <c r="K53" s="142"/>
      <c r="L53" s="141"/>
      <c r="M53" s="140">
        <f t="shared" si="9"/>
        <v>62.254999999999995</v>
      </c>
      <c r="N53" s="146" t="s">
        <v>50</v>
      </c>
      <c r="O53" s="145">
        <v>17</v>
      </c>
      <c r="P53" s="141">
        <v>130.795</v>
      </c>
      <c r="Q53" s="142">
        <v>0.406</v>
      </c>
      <c r="R53" s="141">
        <v>0.62</v>
      </c>
      <c r="S53" s="140">
        <f t="shared" si="11"/>
        <v>148.821</v>
      </c>
      <c r="T53" s="144">
        <f t="shared" si="5"/>
        <v>0.002036218448403759</v>
      </c>
      <c r="U53" s="143">
        <v>19.02</v>
      </c>
      <c r="V53" s="141">
        <v>214.93900000000002</v>
      </c>
      <c r="W53" s="142">
        <v>0.37</v>
      </c>
      <c r="X53" s="141">
        <v>0.03</v>
      </c>
      <c r="Y53" s="140">
        <f t="shared" si="12"/>
        <v>234.35900000000004</v>
      </c>
      <c r="Z53" s="139">
        <f t="shared" si="13"/>
        <v>-0.36498704978259855</v>
      </c>
    </row>
    <row r="54" spans="1:26" ht="18.75" customHeight="1">
      <c r="A54" s="147" t="s">
        <v>468</v>
      </c>
      <c r="B54" s="374" t="s">
        <v>469</v>
      </c>
      <c r="C54" s="145">
        <v>0</v>
      </c>
      <c r="D54" s="141">
        <v>0</v>
      </c>
      <c r="E54" s="142">
        <v>14.899999999999999</v>
      </c>
      <c r="F54" s="141">
        <v>13.600000000000001</v>
      </c>
      <c r="G54" s="140">
        <f t="shared" si="8"/>
        <v>28.5</v>
      </c>
      <c r="H54" s="144">
        <f t="shared" si="1"/>
        <v>0.0010903525832977724</v>
      </c>
      <c r="I54" s="143"/>
      <c r="J54" s="141"/>
      <c r="K54" s="142">
        <v>8.489999999999998</v>
      </c>
      <c r="L54" s="141">
        <v>12.25</v>
      </c>
      <c r="M54" s="140">
        <f t="shared" si="9"/>
        <v>20.74</v>
      </c>
      <c r="N54" s="146">
        <f t="shared" si="10"/>
        <v>0.37415621986499525</v>
      </c>
      <c r="O54" s="145"/>
      <c r="P54" s="141"/>
      <c r="Q54" s="142">
        <v>42.46</v>
      </c>
      <c r="R54" s="141">
        <v>34.160000000000004</v>
      </c>
      <c r="S54" s="140">
        <f t="shared" si="11"/>
        <v>76.62</v>
      </c>
      <c r="T54" s="144">
        <f t="shared" si="5"/>
        <v>0.0010483403385052915</v>
      </c>
      <c r="U54" s="143"/>
      <c r="V54" s="141"/>
      <c r="W54" s="142">
        <v>41.431000000000004</v>
      </c>
      <c r="X54" s="141">
        <v>48.044000000000004</v>
      </c>
      <c r="Y54" s="140">
        <f t="shared" si="12"/>
        <v>89.47500000000001</v>
      </c>
      <c r="Z54" s="139">
        <f t="shared" si="13"/>
        <v>-0.14367141659681482</v>
      </c>
    </row>
    <row r="55" spans="1:26" ht="18.75" customHeight="1">
      <c r="A55" s="147" t="s">
        <v>404</v>
      </c>
      <c r="B55" s="374" t="s">
        <v>405</v>
      </c>
      <c r="C55" s="145">
        <v>4.459</v>
      </c>
      <c r="D55" s="141">
        <v>16.290999999999997</v>
      </c>
      <c r="E55" s="142">
        <v>1.9540000000000002</v>
      </c>
      <c r="F55" s="141">
        <v>1.83</v>
      </c>
      <c r="G55" s="140">
        <f t="shared" si="8"/>
        <v>24.534</v>
      </c>
      <c r="H55" s="144">
        <f t="shared" si="1"/>
        <v>0.0009386214132851771</v>
      </c>
      <c r="I55" s="143">
        <v>5.026</v>
      </c>
      <c r="J55" s="141">
        <v>15.815999999999999</v>
      </c>
      <c r="K55" s="142">
        <v>1.5350000000000001</v>
      </c>
      <c r="L55" s="141">
        <v>2.215</v>
      </c>
      <c r="M55" s="140">
        <f t="shared" si="9"/>
        <v>24.592</v>
      </c>
      <c r="N55" s="146">
        <f t="shared" si="10"/>
        <v>-0.002358490566037763</v>
      </c>
      <c r="O55" s="145">
        <v>12.549999999999999</v>
      </c>
      <c r="P55" s="141">
        <v>48.92200000000001</v>
      </c>
      <c r="Q55" s="142">
        <v>5.267999999999998</v>
      </c>
      <c r="R55" s="141">
        <v>4.22</v>
      </c>
      <c r="S55" s="140">
        <f t="shared" si="11"/>
        <v>70.96000000000001</v>
      </c>
      <c r="T55" s="144">
        <f t="shared" si="5"/>
        <v>0.0009708983349038827</v>
      </c>
      <c r="U55" s="143">
        <v>12.522999999999996</v>
      </c>
      <c r="V55" s="141">
        <v>42.096000000000004</v>
      </c>
      <c r="W55" s="142">
        <v>6.945</v>
      </c>
      <c r="X55" s="141">
        <v>8.249999999999998</v>
      </c>
      <c r="Y55" s="140">
        <f t="shared" si="12"/>
        <v>69.814</v>
      </c>
      <c r="Z55" s="139">
        <f t="shared" si="13"/>
        <v>0.016415045692841135</v>
      </c>
    </row>
    <row r="56" spans="1:26" ht="18.75" customHeight="1">
      <c r="A56" s="147" t="s">
        <v>396</v>
      </c>
      <c r="B56" s="374" t="s">
        <v>397</v>
      </c>
      <c r="C56" s="145">
        <v>3.8689999999999998</v>
      </c>
      <c r="D56" s="141">
        <v>12.743</v>
      </c>
      <c r="E56" s="142">
        <v>1.355</v>
      </c>
      <c r="F56" s="141">
        <v>5.836999999999999</v>
      </c>
      <c r="G56" s="140">
        <f t="shared" si="8"/>
        <v>23.804000000000002</v>
      </c>
      <c r="H56" s="144">
        <f t="shared" si="1"/>
        <v>0.0009106930839586027</v>
      </c>
      <c r="I56" s="143">
        <v>4.006</v>
      </c>
      <c r="J56" s="141">
        <v>10.021</v>
      </c>
      <c r="K56" s="142">
        <v>1.044</v>
      </c>
      <c r="L56" s="141">
        <v>1.1440000000000001</v>
      </c>
      <c r="M56" s="140">
        <f t="shared" si="9"/>
        <v>16.215000000000003</v>
      </c>
      <c r="N56" s="146">
        <f t="shared" si="10"/>
        <v>0.4680234350909649</v>
      </c>
      <c r="O56" s="145">
        <v>14.438999999999998</v>
      </c>
      <c r="P56" s="141">
        <v>42.10999999999999</v>
      </c>
      <c r="Q56" s="142">
        <v>3.551</v>
      </c>
      <c r="R56" s="141">
        <v>8.485</v>
      </c>
      <c r="S56" s="140">
        <f t="shared" si="11"/>
        <v>68.585</v>
      </c>
      <c r="T56" s="144">
        <f t="shared" si="5"/>
        <v>0.0009384027945234327</v>
      </c>
      <c r="U56" s="143">
        <v>13.889</v>
      </c>
      <c r="V56" s="141">
        <v>30.858000000000004</v>
      </c>
      <c r="W56" s="142">
        <v>11.615</v>
      </c>
      <c r="X56" s="141">
        <v>14.642000000000001</v>
      </c>
      <c r="Y56" s="140">
        <f t="shared" si="12"/>
        <v>71.004</v>
      </c>
      <c r="Z56" s="139">
        <f t="shared" si="13"/>
        <v>-0.03406850318291943</v>
      </c>
    </row>
    <row r="57" spans="1:26" ht="18.75" customHeight="1">
      <c r="A57" s="147" t="s">
        <v>470</v>
      </c>
      <c r="B57" s="374" t="s">
        <v>471</v>
      </c>
      <c r="C57" s="145">
        <v>6</v>
      </c>
      <c r="D57" s="141">
        <v>16.8</v>
      </c>
      <c r="E57" s="142">
        <v>0</v>
      </c>
      <c r="F57" s="141">
        <v>0</v>
      </c>
      <c r="G57" s="140">
        <f t="shared" si="8"/>
        <v>22.8</v>
      </c>
      <c r="H57" s="144">
        <f t="shared" si="1"/>
        <v>0.000872282066638218</v>
      </c>
      <c r="I57" s="143">
        <v>3</v>
      </c>
      <c r="J57" s="141">
        <v>5.6</v>
      </c>
      <c r="K57" s="142"/>
      <c r="L57" s="141"/>
      <c r="M57" s="140">
        <f t="shared" si="9"/>
        <v>8.6</v>
      </c>
      <c r="N57" s="146">
        <f t="shared" si="10"/>
        <v>1.6511627906976747</v>
      </c>
      <c r="O57" s="145">
        <v>19.5</v>
      </c>
      <c r="P57" s="141">
        <v>38.3</v>
      </c>
      <c r="Q57" s="142">
        <v>0</v>
      </c>
      <c r="R57" s="141">
        <v>0</v>
      </c>
      <c r="S57" s="140">
        <f t="shared" si="11"/>
        <v>57.8</v>
      </c>
      <c r="T57" s="144">
        <f t="shared" si="5"/>
        <v>0.000790838835364211</v>
      </c>
      <c r="U57" s="143">
        <v>10.5</v>
      </c>
      <c r="V57" s="141">
        <v>35.6</v>
      </c>
      <c r="W57" s="142"/>
      <c r="X57" s="141"/>
      <c r="Y57" s="140">
        <f t="shared" si="12"/>
        <v>46.1</v>
      </c>
      <c r="Z57" s="139">
        <f t="shared" si="13"/>
        <v>0.2537960954446854</v>
      </c>
    </row>
    <row r="58" spans="1:26" ht="18.75" customHeight="1">
      <c r="A58" s="147" t="s">
        <v>447</v>
      </c>
      <c r="B58" s="374" t="s">
        <v>447</v>
      </c>
      <c r="C58" s="145">
        <v>0</v>
      </c>
      <c r="D58" s="141">
        <v>5.7</v>
      </c>
      <c r="E58" s="142">
        <v>7.243</v>
      </c>
      <c r="F58" s="141">
        <v>8.373</v>
      </c>
      <c r="G58" s="140">
        <f t="shared" si="8"/>
        <v>21.316000000000003</v>
      </c>
      <c r="H58" s="144">
        <f t="shared" si="1"/>
        <v>0.0008155072163359761</v>
      </c>
      <c r="I58" s="143">
        <v>17.1</v>
      </c>
      <c r="J58" s="141">
        <v>10.3</v>
      </c>
      <c r="K58" s="142">
        <v>6.8740000000000006</v>
      </c>
      <c r="L58" s="141">
        <v>7.529999999999999</v>
      </c>
      <c r="M58" s="140">
        <f t="shared" si="9"/>
        <v>41.804</v>
      </c>
      <c r="N58" s="146">
        <f t="shared" si="10"/>
        <v>-0.49009664146971577</v>
      </c>
      <c r="O58" s="145">
        <v>32.36</v>
      </c>
      <c r="P58" s="141">
        <v>37.32</v>
      </c>
      <c r="Q58" s="142">
        <v>17.191999999999993</v>
      </c>
      <c r="R58" s="141">
        <v>20.618</v>
      </c>
      <c r="S58" s="140">
        <f t="shared" si="11"/>
        <v>107.49</v>
      </c>
      <c r="T58" s="144">
        <f t="shared" si="5"/>
        <v>0.0014707139517871808</v>
      </c>
      <c r="U58" s="143">
        <v>32</v>
      </c>
      <c r="V58" s="141">
        <v>48.099999999999994</v>
      </c>
      <c r="W58" s="142">
        <v>18.382</v>
      </c>
      <c r="X58" s="141">
        <v>21.928000000000004</v>
      </c>
      <c r="Y58" s="140">
        <f t="shared" si="12"/>
        <v>120.41</v>
      </c>
      <c r="Z58" s="139">
        <f t="shared" si="13"/>
        <v>-0.10730005813470644</v>
      </c>
    </row>
    <row r="59" spans="1:26" ht="18.75" customHeight="1" thickBot="1">
      <c r="A59" s="138" t="s">
        <v>56</v>
      </c>
      <c r="B59" s="375" t="s">
        <v>56</v>
      </c>
      <c r="C59" s="136">
        <v>37.83200000000001</v>
      </c>
      <c r="D59" s="132">
        <v>60.02100000000001</v>
      </c>
      <c r="E59" s="133">
        <v>115.40599999999996</v>
      </c>
      <c r="F59" s="132">
        <v>214.04700000000005</v>
      </c>
      <c r="G59" s="131">
        <f t="shared" si="8"/>
        <v>427.30600000000004</v>
      </c>
      <c r="H59" s="135">
        <f t="shared" si="1"/>
        <v>0.01634786670030309</v>
      </c>
      <c r="I59" s="134">
        <v>119.53</v>
      </c>
      <c r="J59" s="132">
        <v>268.46200000000005</v>
      </c>
      <c r="K59" s="133">
        <v>191.426</v>
      </c>
      <c r="L59" s="132">
        <v>252.71700000000004</v>
      </c>
      <c r="M59" s="131">
        <f t="shared" si="9"/>
        <v>832.1350000000002</v>
      </c>
      <c r="N59" s="137">
        <f t="shared" si="10"/>
        <v>-0.4864943789168825</v>
      </c>
      <c r="O59" s="136">
        <v>201.15000000000003</v>
      </c>
      <c r="P59" s="132">
        <v>284.99500000000006</v>
      </c>
      <c r="Q59" s="133">
        <v>363.16100000000006</v>
      </c>
      <c r="R59" s="132">
        <v>541.7169999999998</v>
      </c>
      <c r="S59" s="131">
        <f t="shared" si="11"/>
        <v>1391.023</v>
      </c>
      <c r="T59" s="135">
        <f t="shared" si="5"/>
        <v>0.019032439607003994</v>
      </c>
      <c r="U59" s="134">
        <v>289.71000000000004</v>
      </c>
      <c r="V59" s="132">
        <v>654.0369999999998</v>
      </c>
      <c r="W59" s="133">
        <v>448.2549999999997</v>
      </c>
      <c r="X59" s="132">
        <v>722.0939999999998</v>
      </c>
      <c r="Y59" s="131">
        <f t="shared" si="12"/>
        <v>2114.0959999999995</v>
      </c>
      <c r="Z59" s="130">
        <f t="shared" si="13"/>
        <v>-0.34202467626824884</v>
      </c>
    </row>
    <row r="60" spans="1:2" ht="15" thickTop="1">
      <c r="A60" s="129" t="s">
        <v>43</v>
      </c>
      <c r="B60" s="129"/>
    </row>
    <row r="61" spans="1:2" ht="15">
      <c r="A61" s="129" t="s">
        <v>147</v>
      </c>
      <c r="B61" s="129"/>
    </row>
    <row r="62" spans="1:3" ht="14.25">
      <c r="A62" s="376" t="s">
        <v>125</v>
      </c>
      <c r="B62" s="377"/>
      <c r="C62" s="377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0:Z65536 N60:N65536 Z3 N3 N5:N8 Z5:Z8">
    <cfRule type="cellIs" priority="3" dxfId="91" operator="lessThan" stopIfTrue="1">
      <formula>0</formula>
    </cfRule>
  </conditionalFormatting>
  <conditionalFormatting sqref="Z9:Z59 N9:N5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28125" style="128" customWidth="1"/>
    <col min="2" max="2" width="36.28125" style="128" customWidth="1"/>
    <col min="3" max="3" width="11.00390625" style="128" customWidth="1"/>
    <col min="4" max="4" width="12.28125" style="128" customWidth="1"/>
    <col min="5" max="5" width="8.7109375" style="128" customWidth="1"/>
    <col min="6" max="6" width="10.7109375" style="128" customWidth="1"/>
    <col min="7" max="7" width="10.140625" style="128" customWidth="1"/>
    <col min="8" max="8" width="10.7109375" style="128" customWidth="1"/>
    <col min="9" max="10" width="11.7109375" style="128" customWidth="1"/>
    <col min="11" max="11" width="9.00390625" style="128" customWidth="1"/>
    <col min="12" max="12" width="10.7109375" style="128" customWidth="1"/>
    <col min="13" max="13" width="11.7109375" style="128" customWidth="1"/>
    <col min="14" max="14" width="9.28125" style="128" customWidth="1"/>
    <col min="15" max="15" width="11.7109375" style="128" customWidth="1"/>
    <col min="16" max="16" width="12.28125" style="128" customWidth="1"/>
    <col min="17" max="17" width="9.28125" style="128" customWidth="1"/>
    <col min="18" max="18" width="10.7109375" style="128" customWidth="1"/>
    <col min="19" max="19" width="11.8515625" style="128" customWidth="1"/>
    <col min="20" max="20" width="10.140625" style="128" customWidth="1"/>
    <col min="21" max="22" width="11.7109375" style="128" customWidth="1"/>
    <col min="23" max="23" width="10.28125" style="128" customWidth="1"/>
    <col min="24" max="24" width="11.28125" style="128" customWidth="1"/>
    <col min="25" max="25" width="11.7109375" style="128" customWidth="1"/>
    <col min="26" max="26" width="9.8515625" style="128" customWidth="1"/>
    <col min="27" max="16384" width="8.00390625" style="128" customWidth="1"/>
  </cols>
  <sheetData>
    <row r="1" spans="1:2" ht="21" thickBot="1">
      <c r="A1" s="476" t="s">
        <v>28</v>
      </c>
      <c r="B1" s="473"/>
    </row>
    <row r="2" spans="24:27" ht="18">
      <c r="X2" s="495"/>
      <c r="Y2" s="496"/>
      <c r="Z2" s="496"/>
      <c r="AA2" s="495"/>
    </row>
    <row r="3" ht="5.25" customHeight="1" thickBot="1"/>
    <row r="4" spans="1:26" ht="24" customHeight="1" thickTop="1">
      <c r="A4" s="579" t="s">
        <v>126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1"/>
    </row>
    <row r="5" spans="1:26" ht="21" customHeight="1" thickBot="1">
      <c r="A5" s="591" t="s">
        <v>45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</row>
    <row r="6" spans="1:26" s="174" customFormat="1" ht="19.5" customHeight="1" thickBot="1" thickTop="1">
      <c r="A6" s="659" t="s">
        <v>121</v>
      </c>
      <c r="B6" s="659" t="s">
        <v>122</v>
      </c>
      <c r="C6" s="568" t="s">
        <v>36</v>
      </c>
      <c r="D6" s="569"/>
      <c r="E6" s="569"/>
      <c r="F6" s="569"/>
      <c r="G6" s="569"/>
      <c r="H6" s="569"/>
      <c r="I6" s="569"/>
      <c r="J6" s="569"/>
      <c r="K6" s="570"/>
      <c r="L6" s="570"/>
      <c r="M6" s="570"/>
      <c r="N6" s="571"/>
      <c r="O6" s="572" t="s">
        <v>35</v>
      </c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71"/>
    </row>
    <row r="7" spans="1:26" s="173" customFormat="1" ht="26.25" customHeight="1" thickBot="1">
      <c r="A7" s="660"/>
      <c r="B7" s="660"/>
      <c r="C7" s="668" t="s">
        <v>153</v>
      </c>
      <c r="D7" s="664"/>
      <c r="E7" s="664"/>
      <c r="F7" s="664"/>
      <c r="G7" s="665"/>
      <c r="H7" s="565" t="s">
        <v>34</v>
      </c>
      <c r="I7" s="668" t="s">
        <v>154</v>
      </c>
      <c r="J7" s="664"/>
      <c r="K7" s="664"/>
      <c r="L7" s="664"/>
      <c r="M7" s="665"/>
      <c r="N7" s="565" t="s">
        <v>33</v>
      </c>
      <c r="O7" s="663" t="s">
        <v>155</v>
      </c>
      <c r="P7" s="664"/>
      <c r="Q7" s="664"/>
      <c r="R7" s="664"/>
      <c r="S7" s="665"/>
      <c r="T7" s="565" t="s">
        <v>34</v>
      </c>
      <c r="U7" s="663" t="s">
        <v>156</v>
      </c>
      <c r="V7" s="664"/>
      <c r="W7" s="664"/>
      <c r="X7" s="664"/>
      <c r="Y7" s="665"/>
      <c r="Z7" s="565" t="s">
        <v>33</v>
      </c>
    </row>
    <row r="8" spans="1:26" s="168" customFormat="1" ht="26.25" customHeight="1">
      <c r="A8" s="661"/>
      <c r="B8" s="661"/>
      <c r="C8" s="588" t="s">
        <v>22</v>
      </c>
      <c r="D8" s="589"/>
      <c r="E8" s="586" t="s">
        <v>21</v>
      </c>
      <c r="F8" s="587"/>
      <c r="G8" s="573" t="s">
        <v>17</v>
      </c>
      <c r="H8" s="566"/>
      <c r="I8" s="588" t="s">
        <v>22</v>
      </c>
      <c r="J8" s="589"/>
      <c r="K8" s="586" t="s">
        <v>21</v>
      </c>
      <c r="L8" s="587"/>
      <c r="M8" s="573" t="s">
        <v>17</v>
      </c>
      <c r="N8" s="566"/>
      <c r="O8" s="589" t="s">
        <v>22</v>
      </c>
      <c r="P8" s="589"/>
      <c r="Q8" s="594" t="s">
        <v>21</v>
      </c>
      <c r="R8" s="589"/>
      <c r="S8" s="573" t="s">
        <v>17</v>
      </c>
      <c r="T8" s="566"/>
      <c r="U8" s="595" t="s">
        <v>22</v>
      </c>
      <c r="V8" s="587"/>
      <c r="W8" s="586" t="s">
        <v>21</v>
      </c>
      <c r="X8" s="590"/>
      <c r="Y8" s="573" t="s">
        <v>17</v>
      </c>
      <c r="Z8" s="566"/>
    </row>
    <row r="9" spans="1:26" s="168" customFormat="1" ht="15.75" thickBot="1">
      <c r="A9" s="662"/>
      <c r="B9" s="662"/>
      <c r="C9" s="171" t="s">
        <v>19</v>
      </c>
      <c r="D9" s="169" t="s">
        <v>18</v>
      </c>
      <c r="E9" s="170" t="s">
        <v>19</v>
      </c>
      <c r="F9" s="169" t="s">
        <v>18</v>
      </c>
      <c r="G9" s="574"/>
      <c r="H9" s="567"/>
      <c r="I9" s="171" t="s">
        <v>19</v>
      </c>
      <c r="J9" s="169" t="s">
        <v>18</v>
      </c>
      <c r="K9" s="170" t="s">
        <v>19</v>
      </c>
      <c r="L9" s="169" t="s">
        <v>18</v>
      </c>
      <c r="M9" s="574"/>
      <c r="N9" s="567"/>
      <c r="O9" s="172" t="s">
        <v>19</v>
      </c>
      <c r="P9" s="169" t="s">
        <v>18</v>
      </c>
      <c r="Q9" s="170" t="s">
        <v>19</v>
      </c>
      <c r="R9" s="169" t="s">
        <v>18</v>
      </c>
      <c r="S9" s="574"/>
      <c r="T9" s="567"/>
      <c r="U9" s="171" t="s">
        <v>19</v>
      </c>
      <c r="V9" s="169" t="s">
        <v>18</v>
      </c>
      <c r="W9" s="170" t="s">
        <v>19</v>
      </c>
      <c r="X9" s="169" t="s">
        <v>18</v>
      </c>
      <c r="Y9" s="574"/>
      <c r="Z9" s="567"/>
    </row>
    <row r="10" spans="1:26" s="157" customFormat="1" ht="18" customHeight="1" thickBot="1" thickTop="1">
      <c r="A10" s="167" t="s">
        <v>24</v>
      </c>
      <c r="B10" s="372"/>
      <c r="C10" s="166">
        <f>SUM(C11:C21)</f>
        <v>375041</v>
      </c>
      <c r="D10" s="160">
        <f>SUM(D11:D21)</f>
        <v>344515</v>
      </c>
      <c r="E10" s="161">
        <f>SUM(E11:E21)</f>
        <v>5138</v>
      </c>
      <c r="F10" s="160">
        <f>SUM(F11:F21)</f>
        <v>2780</v>
      </c>
      <c r="G10" s="159">
        <f aca="true" t="shared" si="0" ref="G10:G18">SUM(C10:F10)</f>
        <v>727474</v>
      </c>
      <c r="H10" s="163">
        <f aca="true" t="shared" si="1" ref="H10:H21">G10/$G$10</f>
        <v>1</v>
      </c>
      <c r="I10" s="162">
        <f>SUM(I11:I21)</f>
        <v>354569</v>
      </c>
      <c r="J10" s="160">
        <f>SUM(J11:J21)</f>
        <v>311654</v>
      </c>
      <c r="K10" s="161">
        <f>SUM(K11:K21)</f>
        <v>4832</v>
      </c>
      <c r="L10" s="160">
        <f>SUM(L11:L21)</f>
        <v>4593</v>
      </c>
      <c r="M10" s="159">
        <f aca="true" t="shared" si="2" ref="M10:M21">SUM(I10:L10)</f>
        <v>675648</v>
      </c>
      <c r="N10" s="165">
        <f aca="true" t="shared" si="3" ref="N10:N18">IF(ISERROR(G10/M10-1),"         /0",(G10/M10-1))</f>
        <v>0.07670562186227148</v>
      </c>
      <c r="O10" s="164">
        <f>SUM(O11:O21)</f>
        <v>1130139</v>
      </c>
      <c r="P10" s="160">
        <f>SUM(P11:P21)</f>
        <v>1084941</v>
      </c>
      <c r="Q10" s="161">
        <f>SUM(Q11:Q21)</f>
        <v>13364</v>
      </c>
      <c r="R10" s="160">
        <f>SUM(R11:R21)</f>
        <v>11019</v>
      </c>
      <c r="S10" s="159">
        <f aca="true" t="shared" si="4" ref="S10:S18">SUM(O10:R10)</f>
        <v>2239463</v>
      </c>
      <c r="T10" s="163">
        <f aca="true" t="shared" si="5" ref="T10:T21">S10/$S$10</f>
        <v>1</v>
      </c>
      <c r="U10" s="162">
        <f>SUM(U11:U21)</f>
        <v>1045454</v>
      </c>
      <c r="V10" s="160">
        <f>SUM(V11:V21)</f>
        <v>977280</v>
      </c>
      <c r="W10" s="161">
        <f>SUM(W11:W21)</f>
        <v>14193</v>
      </c>
      <c r="X10" s="160">
        <f>SUM(X11:X21)</f>
        <v>14745</v>
      </c>
      <c r="Y10" s="159">
        <f aca="true" t="shared" si="6" ref="Y10:Y18">SUM(U10:X10)</f>
        <v>2051672</v>
      </c>
      <c r="Z10" s="158">
        <f>IF(ISERROR(S10/Y10-1),"         /0",(S10/Y10-1))</f>
        <v>0.09153071251155165</v>
      </c>
    </row>
    <row r="11" spans="1:26" ht="21" customHeight="1" thickTop="1">
      <c r="A11" s="156" t="s">
        <v>359</v>
      </c>
      <c r="B11" s="373" t="s">
        <v>360</v>
      </c>
      <c r="C11" s="154">
        <v>249415</v>
      </c>
      <c r="D11" s="150">
        <v>234324</v>
      </c>
      <c r="E11" s="151">
        <v>4056</v>
      </c>
      <c r="F11" s="150">
        <v>1656</v>
      </c>
      <c r="G11" s="149">
        <f t="shared" si="0"/>
        <v>489451</v>
      </c>
      <c r="H11" s="153">
        <f t="shared" si="1"/>
        <v>0.6728089251299703</v>
      </c>
      <c r="I11" s="152">
        <v>237940</v>
      </c>
      <c r="J11" s="150">
        <v>209171</v>
      </c>
      <c r="K11" s="151">
        <v>2616</v>
      </c>
      <c r="L11" s="150">
        <v>2546</v>
      </c>
      <c r="M11" s="149">
        <f t="shared" si="2"/>
        <v>452273</v>
      </c>
      <c r="N11" s="155">
        <f t="shared" si="3"/>
        <v>0.08220256349594157</v>
      </c>
      <c r="O11" s="154">
        <v>744603</v>
      </c>
      <c r="P11" s="150">
        <v>737616</v>
      </c>
      <c r="Q11" s="151">
        <v>7932</v>
      </c>
      <c r="R11" s="150">
        <v>5107</v>
      </c>
      <c r="S11" s="149">
        <f t="shared" si="4"/>
        <v>1495258</v>
      </c>
      <c r="T11" s="153">
        <f t="shared" si="5"/>
        <v>0.6676859586427639</v>
      </c>
      <c r="U11" s="152">
        <v>681627</v>
      </c>
      <c r="V11" s="150">
        <v>658127</v>
      </c>
      <c r="W11" s="151">
        <v>7389</v>
      </c>
      <c r="X11" s="150">
        <v>8140</v>
      </c>
      <c r="Y11" s="149">
        <f t="shared" si="6"/>
        <v>1355283</v>
      </c>
      <c r="Z11" s="148">
        <f aca="true" t="shared" si="7" ref="Z11:Z18">IF(ISERROR(S11/Y11-1),"         /0",IF(S11/Y11&gt;5,"  *  ",(S11/Y11-1)))</f>
        <v>0.10328101215760843</v>
      </c>
    </row>
    <row r="12" spans="1:26" ht="21" customHeight="1">
      <c r="A12" s="147" t="s">
        <v>361</v>
      </c>
      <c r="B12" s="374" t="s">
        <v>362</v>
      </c>
      <c r="C12" s="145">
        <v>41535</v>
      </c>
      <c r="D12" s="141">
        <v>37950</v>
      </c>
      <c r="E12" s="142">
        <v>604</v>
      </c>
      <c r="F12" s="141">
        <v>598</v>
      </c>
      <c r="G12" s="140">
        <f t="shared" si="0"/>
        <v>80687</v>
      </c>
      <c r="H12" s="144">
        <f t="shared" si="1"/>
        <v>0.1109139295699915</v>
      </c>
      <c r="I12" s="143">
        <v>39333</v>
      </c>
      <c r="J12" s="141">
        <v>34481</v>
      </c>
      <c r="K12" s="142">
        <v>914</v>
      </c>
      <c r="L12" s="141">
        <v>701</v>
      </c>
      <c r="M12" s="149">
        <f t="shared" si="2"/>
        <v>75429</v>
      </c>
      <c r="N12" s="146">
        <f t="shared" si="3"/>
        <v>0.06970793726550806</v>
      </c>
      <c r="O12" s="145">
        <v>131069</v>
      </c>
      <c r="P12" s="141">
        <v>123153</v>
      </c>
      <c r="Q12" s="142">
        <v>1588</v>
      </c>
      <c r="R12" s="141">
        <v>2114</v>
      </c>
      <c r="S12" s="140">
        <f t="shared" si="4"/>
        <v>257924</v>
      </c>
      <c r="T12" s="144">
        <f t="shared" si="5"/>
        <v>0.11517225334823572</v>
      </c>
      <c r="U12" s="143">
        <v>122268</v>
      </c>
      <c r="V12" s="141">
        <v>111041</v>
      </c>
      <c r="W12" s="142">
        <v>2641</v>
      </c>
      <c r="X12" s="141">
        <v>2388</v>
      </c>
      <c r="Y12" s="140">
        <f t="shared" si="6"/>
        <v>238338</v>
      </c>
      <c r="Z12" s="139">
        <f t="shared" si="7"/>
        <v>0.08217741191081562</v>
      </c>
    </row>
    <row r="13" spans="1:26" ht="21" customHeight="1">
      <c r="A13" s="147" t="s">
        <v>363</v>
      </c>
      <c r="B13" s="374" t="s">
        <v>364</v>
      </c>
      <c r="C13" s="145">
        <v>31765</v>
      </c>
      <c r="D13" s="141">
        <v>27308</v>
      </c>
      <c r="E13" s="142">
        <v>427</v>
      </c>
      <c r="F13" s="141">
        <v>466</v>
      </c>
      <c r="G13" s="140">
        <f t="shared" si="0"/>
        <v>59966</v>
      </c>
      <c r="H13" s="144">
        <f t="shared" si="1"/>
        <v>0.08243043737645607</v>
      </c>
      <c r="I13" s="143">
        <v>30508</v>
      </c>
      <c r="J13" s="141">
        <v>25338</v>
      </c>
      <c r="K13" s="142">
        <v>789</v>
      </c>
      <c r="L13" s="141">
        <v>720</v>
      </c>
      <c r="M13" s="149">
        <f t="shared" si="2"/>
        <v>57355</v>
      </c>
      <c r="N13" s="146">
        <f t="shared" si="3"/>
        <v>0.04552349402841949</v>
      </c>
      <c r="O13" s="145">
        <v>100558</v>
      </c>
      <c r="P13" s="141">
        <v>83873</v>
      </c>
      <c r="Q13" s="142">
        <v>1969</v>
      </c>
      <c r="R13" s="141">
        <v>2052</v>
      </c>
      <c r="S13" s="140">
        <f t="shared" si="4"/>
        <v>188452</v>
      </c>
      <c r="T13" s="144">
        <f t="shared" si="5"/>
        <v>0.08415053072991159</v>
      </c>
      <c r="U13" s="143">
        <v>93453</v>
      </c>
      <c r="V13" s="141">
        <v>75978</v>
      </c>
      <c r="W13" s="142">
        <v>2242</v>
      </c>
      <c r="X13" s="141">
        <v>2189</v>
      </c>
      <c r="Y13" s="140">
        <f t="shared" si="6"/>
        <v>173862</v>
      </c>
      <c r="Z13" s="139">
        <f t="shared" si="7"/>
        <v>0.08391712967756026</v>
      </c>
    </row>
    <row r="14" spans="1:26" ht="21" customHeight="1">
      <c r="A14" s="147" t="s">
        <v>365</v>
      </c>
      <c r="B14" s="374" t="s">
        <v>366</v>
      </c>
      <c r="C14" s="145">
        <v>19902</v>
      </c>
      <c r="D14" s="141">
        <v>18311</v>
      </c>
      <c r="E14" s="142">
        <v>4</v>
      </c>
      <c r="F14" s="141">
        <v>25</v>
      </c>
      <c r="G14" s="140">
        <f>SUM(C14:F14)</f>
        <v>38242</v>
      </c>
      <c r="H14" s="144">
        <f t="shared" si="1"/>
        <v>0.05256820175016564</v>
      </c>
      <c r="I14" s="143">
        <v>17452</v>
      </c>
      <c r="J14" s="141">
        <v>16698</v>
      </c>
      <c r="K14" s="142">
        <v>23</v>
      </c>
      <c r="L14" s="141">
        <v>27</v>
      </c>
      <c r="M14" s="149">
        <f>SUM(I14:L14)</f>
        <v>34200</v>
      </c>
      <c r="N14" s="146">
        <f>IF(ISERROR(G14/M14-1),"         /0",(G14/M14-1))</f>
        <v>0.11818713450292395</v>
      </c>
      <c r="O14" s="145">
        <v>56883</v>
      </c>
      <c r="P14" s="141">
        <v>56912</v>
      </c>
      <c r="Q14" s="142">
        <v>66</v>
      </c>
      <c r="R14" s="141">
        <v>50</v>
      </c>
      <c r="S14" s="140">
        <f>SUM(O14:R14)</f>
        <v>113911</v>
      </c>
      <c r="T14" s="144">
        <f t="shared" si="5"/>
        <v>0.05086531905193343</v>
      </c>
      <c r="U14" s="143">
        <v>52164</v>
      </c>
      <c r="V14" s="141">
        <v>50124</v>
      </c>
      <c r="W14" s="142">
        <v>91</v>
      </c>
      <c r="X14" s="141">
        <v>61</v>
      </c>
      <c r="Y14" s="140">
        <f>SUM(U14:X14)</f>
        <v>102440</v>
      </c>
      <c r="Z14" s="139">
        <f>IF(ISERROR(S14/Y14-1),"         /0",IF(S14/Y14&gt;5,"  *  ",(S14/Y14-1)))</f>
        <v>0.11197774306911357</v>
      </c>
    </row>
    <row r="15" spans="1:26" ht="21" customHeight="1">
      <c r="A15" s="147" t="s">
        <v>367</v>
      </c>
      <c r="B15" s="374" t="s">
        <v>368</v>
      </c>
      <c r="C15" s="145">
        <v>11946</v>
      </c>
      <c r="D15" s="141">
        <v>9806</v>
      </c>
      <c r="E15" s="142">
        <v>28</v>
      </c>
      <c r="F15" s="141">
        <v>13</v>
      </c>
      <c r="G15" s="140">
        <f t="shared" si="0"/>
        <v>21793</v>
      </c>
      <c r="H15" s="144">
        <f t="shared" si="1"/>
        <v>0.029957084376898695</v>
      </c>
      <c r="I15" s="143">
        <v>9595</v>
      </c>
      <c r="J15" s="141">
        <v>8467</v>
      </c>
      <c r="K15" s="142">
        <v>33</v>
      </c>
      <c r="L15" s="141">
        <v>68</v>
      </c>
      <c r="M15" s="149">
        <f t="shared" si="2"/>
        <v>18163</v>
      </c>
      <c r="N15" s="146">
        <f t="shared" si="3"/>
        <v>0.19985685184165614</v>
      </c>
      <c r="O15" s="145">
        <v>31593</v>
      </c>
      <c r="P15" s="141">
        <v>29740</v>
      </c>
      <c r="Q15" s="142">
        <v>41</v>
      </c>
      <c r="R15" s="141">
        <v>36</v>
      </c>
      <c r="S15" s="140">
        <f t="shared" si="4"/>
        <v>61410</v>
      </c>
      <c r="T15" s="144">
        <f t="shared" si="5"/>
        <v>0.027421752446903567</v>
      </c>
      <c r="U15" s="143">
        <v>31787</v>
      </c>
      <c r="V15" s="141">
        <v>28877</v>
      </c>
      <c r="W15" s="142">
        <v>68</v>
      </c>
      <c r="X15" s="141">
        <v>104</v>
      </c>
      <c r="Y15" s="140">
        <f t="shared" si="6"/>
        <v>60836</v>
      </c>
      <c r="Z15" s="139">
        <f t="shared" si="7"/>
        <v>0.009435202840423429</v>
      </c>
    </row>
    <row r="16" spans="1:26" ht="21" customHeight="1">
      <c r="A16" s="147" t="s">
        <v>373</v>
      </c>
      <c r="B16" s="374" t="s">
        <v>374</v>
      </c>
      <c r="C16" s="145">
        <v>6739</v>
      </c>
      <c r="D16" s="141">
        <v>5515</v>
      </c>
      <c r="E16" s="142">
        <v>6</v>
      </c>
      <c r="F16" s="141">
        <v>1</v>
      </c>
      <c r="G16" s="140">
        <f>SUM(C16:F16)</f>
        <v>12261</v>
      </c>
      <c r="H16" s="144">
        <f t="shared" si="1"/>
        <v>0.01685421059721722</v>
      </c>
      <c r="I16" s="143">
        <v>6425</v>
      </c>
      <c r="J16" s="141">
        <v>5515</v>
      </c>
      <c r="K16" s="142">
        <v>24</v>
      </c>
      <c r="L16" s="141">
        <v>10</v>
      </c>
      <c r="M16" s="140">
        <f t="shared" si="2"/>
        <v>11974</v>
      </c>
      <c r="N16" s="146">
        <f>IF(ISERROR(G16/M16-1),"         /0",(G16/M16-1))</f>
        <v>0.02396859863036571</v>
      </c>
      <c r="O16" s="145">
        <v>22517</v>
      </c>
      <c r="P16" s="141">
        <v>16928</v>
      </c>
      <c r="Q16" s="142">
        <v>47</v>
      </c>
      <c r="R16" s="141">
        <v>13</v>
      </c>
      <c r="S16" s="140">
        <f>SUM(O16:R16)</f>
        <v>39505</v>
      </c>
      <c r="T16" s="144">
        <f t="shared" si="5"/>
        <v>0.017640389682705183</v>
      </c>
      <c r="U16" s="143">
        <v>22129</v>
      </c>
      <c r="V16" s="141">
        <v>16833</v>
      </c>
      <c r="W16" s="142">
        <v>28</v>
      </c>
      <c r="X16" s="141">
        <v>12</v>
      </c>
      <c r="Y16" s="140">
        <f>SUM(U16:X16)</f>
        <v>39002</v>
      </c>
      <c r="Z16" s="139">
        <f>IF(ISERROR(S16/Y16-1),"         /0",IF(S16/Y16&gt;5,"  *  ",(S16/Y16-1)))</f>
        <v>0.012896774524383314</v>
      </c>
    </row>
    <row r="17" spans="1:26" ht="21" customHeight="1">
      <c r="A17" s="147" t="s">
        <v>371</v>
      </c>
      <c r="B17" s="374" t="s">
        <v>372</v>
      </c>
      <c r="C17" s="145">
        <v>4970</v>
      </c>
      <c r="D17" s="141">
        <v>3983</v>
      </c>
      <c r="E17" s="142">
        <v>0</v>
      </c>
      <c r="F17" s="141">
        <v>1</v>
      </c>
      <c r="G17" s="140">
        <f t="shared" si="0"/>
        <v>8954</v>
      </c>
      <c r="H17" s="144">
        <f t="shared" si="1"/>
        <v>0.012308343665890465</v>
      </c>
      <c r="I17" s="143">
        <v>3514</v>
      </c>
      <c r="J17" s="141">
        <v>3006</v>
      </c>
      <c r="K17" s="142">
        <v>409</v>
      </c>
      <c r="L17" s="141">
        <v>499</v>
      </c>
      <c r="M17" s="140">
        <f t="shared" si="2"/>
        <v>7428</v>
      </c>
      <c r="N17" s="146">
        <f t="shared" si="3"/>
        <v>0.20543887991383958</v>
      </c>
      <c r="O17" s="145">
        <v>11949</v>
      </c>
      <c r="P17" s="141">
        <v>10296</v>
      </c>
      <c r="Q17" s="142">
        <v>1657</v>
      </c>
      <c r="R17" s="141">
        <v>1551</v>
      </c>
      <c r="S17" s="140">
        <f t="shared" si="4"/>
        <v>25453</v>
      </c>
      <c r="T17" s="144">
        <f t="shared" si="5"/>
        <v>0.011365671145270094</v>
      </c>
      <c r="U17" s="143">
        <v>9676</v>
      </c>
      <c r="V17" s="141">
        <v>8831</v>
      </c>
      <c r="W17" s="142">
        <v>1659</v>
      </c>
      <c r="X17" s="141">
        <v>1797</v>
      </c>
      <c r="Y17" s="140">
        <f t="shared" si="6"/>
        <v>21963</v>
      </c>
      <c r="Z17" s="139">
        <f t="shared" si="7"/>
        <v>0.1589036106178574</v>
      </c>
    </row>
    <row r="18" spans="1:26" ht="21" customHeight="1">
      <c r="A18" s="147" t="s">
        <v>369</v>
      </c>
      <c r="B18" s="374" t="s">
        <v>370</v>
      </c>
      <c r="C18" s="145">
        <v>2898</v>
      </c>
      <c r="D18" s="141">
        <v>2581</v>
      </c>
      <c r="E18" s="142">
        <v>0</v>
      </c>
      <c r="F18" s="141">
        <v>1</v>
      </c>
      <c r="G18" s="140">
        <f t="shared" si="0"/>
        <v>5480</v>
      </c>
      <c r="H18" s="144">
        <f t="shared" si="1"/>
        <v>0.007532915265700217</v>
      </c>
      <c r="I18" s="143">
        <v>3317</v>
      </c>
      <c r="J18" s="141">
        <v>2824</v>
      </c>
      <c r="K18" s="142">
        <v>4</v>
      </c>
      <c r="L18" s="141">
        <v>5</v>
      </c>
      <c r="M18" s="140">
        <f t="shared" si="2"/>
        <v>6150</v>
      </c>
      <c r="N18" s="146">
        <f t="shared" si="3"/>
        <v>-0.10894308943089426</v>
      </c>
      <c r="O18" s="145">
        <v>9806</v>
      </c>
      <c r="P18" s="141">
        <v>9103</v>
      </c>
      <c r="Q18" s="142">
        <v>0</v>
      </c>
      <c r="R18" s="141">
        <v>5</v>
      </c>
      <c r="S18" s="140">
        <f t="shared" si="4"/>
        <v>18914</v>
      </c>
      <c r="T18" s="144">
        <f t="shared" si="5"/>
        <v>0.008445774723672595</v>
      </c>
      <c r="U18" s="143">
        <v>10528</v>
      </c>
      <c r="V18" s="141">
        <v>9114</v>
      </c>
      <c r="W18" s="142">
        <v>4</v>
      </c>
      <c r="X18" s="141">
        <v>7</v>
      </c>
      <c r="Y18" s="140">
        <f t="shared" si="6"/>
        <v>19653</v>
      </c>
      <c r="Z18" s="139">
        <f t="shared" si="7"/>
        <v>-0.03760240166895634</v>
      </c>
    </row>
    <row r="19" spans="1:26" ht="21" customHeight="1">
      <c r="A19" s="147" t="s">
        <v>388</v>
      </c>
      <c r="B19" s="374" t="s">
        <v>389</v>
      </c>
      <c r="C19" s="145">
        <v>2121</v>
      </c>
      <c r="D19" s="141">
        <v>1717</v>
      </c>
      <c r="E19" s="142">
        <v>2</v>
      </c>
      <c r="F19" s="141">
        <v>0</v>
      </c>
      <c r="G19" s="140">
        <f>SUM(C19:F19)</f>
        <v>3840</v>
      </c>
      <c r="H19" s="144">
        <f t="shared" si="1"/>
        <v>0.005278539164286284</v>
      </c>
      <c r="I19" s="143">
        <v>2465</v>
      </c>
      <c r="J19" s="141">
        <v>2284</v>
      </c>
      <c r="K19" s="142"/>
      <c r="L19" s="141"/>
      <c r="M19" s="149">
        <f t="shared" si="2"/>
        <v>4749</v>
      </c>
      <c r="N19" s="146">
        <f>IF(ISERROR(G19/M19-1),"         /0",(G19/M19-1))</f>
        <v>-0.19140871762476308</v>
      </c>
      <c r="O19" s="145">
        <v>6832</v>
      </c>
      <c r="P19" s="141">
        <v>5677</v>
      </c>
      <c r="Q19" s="142">
        <v>2</v>
      </c>
      <c r="R19" s="141">
        <v>12</v>
      </c>
      <c r="S19" s="140">
        <f>SUM(O19:R19)</f>
        <v>12523</v>
      </c>
      <c r="T19" s="144">
        <f t="shared" si="5"/>
        <v>0.005591965573889812</v>
      </c>
      <c r="U19" s="143">
        <v>8465</v>
      </c>
      <c r="V19" s="141">
        <v>6699</v>
      </c>
      <c r="W19" s="142">
        <v>7</v>
      </c>
      <c r="X19" s="141"/>
      <c r="Y19" s="140">
        <f>SUM(U19:X19)</f>
        <v>15171</v>
      </c>
      <c r="Z19" s="139">
        <f>IF(ISERROR(S19/Y19-1),"         /0",IF(S19/Y19&gt;5,"  *  ",(S19/Y19-1)))</f>
        <v>-0.17454353701140335</v>
      </c>
    </row>
    <row r="20" spans="1:26" ht="21" customHeight="1">
      <c r="A20" s="147" t="s">
        <v>379</v>
      </c>
      <c r="B20" s="374" t="s">
        <v>380</v>
      </c>
      <c r="C20" s="145">
        <v>1285</v>
      </c>
      <c r="D20" s="141">
        <v>1081</v>
      </c>
      <c r="E20" s="142">
        <v>0</v>
      </c>
      <c r="F20" s="141">
        <v>0</v>
      </c>
      <c r="G20" s="140">
        <f>SUM(C20:F20)</f>
        <v>2366</v>
      </c>
      <c r="H20" s="144">
        <f t="shared" si="1"/>
        <v>0.003252349912161809</v>
      </c>
      <c r="I20" s="143">
        <v>1179</v>
      </c>
      <c r="J20" s="141">
        <v>1138</v>
      </c>
      <c r="K20" s="142">
        <v>6</v>
      </c>
      <c r="L20" s="141"/>
      <c r="M20" s="149">
        <f t="shared" si="2"/>
        <v>2323</v>
      </c>
      <c r="N20" s="146">
        <f>IF(ISERROR(G20/M20-1),"         /0",(G20/M20-1))</f>
        <v>0.01851054670684449</v>
      </c>
      <c r="O20" s="145">
        <v>5538</v>
      </c>
      <c r="P20" s="141">
        <v>5020</v>
      </c>
      <c r="Q20" s="142">
        <v>0</v>
      </c>
      <c r="R20" s="141">
        <v>5</v>
      </c>
      <c r="S20" s="140">
        <f>SUM(O20:R20)</f>
        <v>10563</v>
      </c>
      <c r="T20" s="144">
        <f t="shared" si="5"/>
        <v>0.004716755757965191</v>
      </c>
      <c r="U20" s="143">
        <v>3958</v>
      </c>
      <c r="V20" s="141">
        <v>3598</v>
      </c>
      <c r="W20" s="142">
        <v>6</v>
      </c>
      <c r="X20" s="141"/>
      <c r="Y20" s="140">
        <f>SUM(U20:X20)</f>
        <v>7562</v>
      </c>
      <c r="Z20" s="139">
        <f>IF(ISERROR(S20/Y20-1),"         /0",IF(S20/Y20&gt;5,"  *  ",(S20/Y20-1)))</f>
        <v>0.39685268447500666</v>
      </c>
    </row>
    <row r="21" spans="1:26" ht="21" customHeight="1" thickBot="1">
      <c r="A21" s="138" t="s">
        <v>56</v>
      </c>
      <c r="B21" s="375"/>
      <c r="C21" s="136">
        <v>2465</v>
      </c>
      <c r="D21" s="132">
        <v>1939</v>
      </c>
      <c r="E21" s="133">
        <v>11</v>
      </c>
      <c r="F21" s="132">
        <v>19</v>
      </c>
      <c r="G21" s="131">
        <f>SUM(C21:F21)</f>
        <v>4434</v>
      </c>
      <c r="H21" s="135">
        <f t="shared" si="1"/>
        <v>0.006095063191261818</v>
      </c>
      <c r="I21" s="134">
        <v>2841</v>
      </c>
      <c r="J21" s="132">
        <v>2732</v>
      </c>
      <c r="K21" s="133">
        <v>14</v>
      </c>
      <c r="L21" s="132">
        <v>17</v>
      </c>
      <c r="M21" s="443">
        <f t="shared" si="2"/>
        <v>5604</v>
      </c>
      <c r="N21" s="137">
        <f>IF(ISERROR(G21/M21-1),"         /0",(G21/M21-1))</f>
        <v>-0.208779443254818</v>
      </c>
      <c r="O21" s="136">
        <v>8791</v>
      </c>
      <c r="P21" s="132">
        <v>6623</v>
      </c>
      <c r="Q21" s="133">
        <v>62</v>
      </c>
      <c r="R21" s="132">
        <v>74</v>
      </c>
      <c r="S21" s="131">
        <f>SUM(O21:R21)</f>
        <v>15550</v>
      </c>
      <c r="T21" s="135">
        <f t="shared" si="5"/>
        <v>0.006943628896748908</v>
      </c>
      <c r="U21" s="134">
        <v>9399</v>
      </c>
      <c r="V21" s="132">
        <v>8058</v>
      </c>
      <c r="W21" s="133">
        <v>58</v>
      </c>
      <c r="X21" s="132">
        <v>47</v>
      </c>
      <c r="Y21" s="131">
        <f>SUM(U21:X21)</f>
        <v>17562</v>
      </c>
      <c r="Z21" s="130">
        <f>IF(ISERROR(S21/Y21-1),"         /0",IF(S21/Y21&gt;5,"  *  ",(S21/Y21-1)))</f>
        <v>-0.11456553923243362</v>
      </c>
    </row>
    <row r="22" spans="1:2" ht="15" thickTop="1">
      <c r="A22" s="129" t="s">
        <v>43</v>
      </c>
      <c r="B22" s="129"/>
    </row>
    <row r="23" spans="1:2" ht="15">
      <c r="A23" s="129" t="s">
        <v>147</v>
      </c>
      <c r="B23" s="129"/>
    </row>
    <row r="24" spans="1:3" ht="14.25">
      <c r="A24" s="376" t="s">
        <v>123</v>
      </c>
      <c r="B24" s="377"/>
      <c r="C24" s="377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A7" sqref="A7"/>
    </sheetView>
  </sheetViews>
  <sheetFormatPr defaultColWidth="11.28125" defaultRowHeight="15"/>
  <cols>
    <col min="1" max="16384" width="11.28125" style="360" customWidth="1"/>
  </cols>
  <sheetData>
    <row r="1" spans="1:8" ht="12.7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148</v>
      </c>
      <c r="B2" s="362"/>
      <c r="M2" s="506" t="s">
        <v>28</v>
      </c>
      <c r="N2" s="507"/>
    </row>
    <row r="3" spans="1:2" ht="25.5" thickTop="1">
      <c r="A3" s="363" t="s">
        <v>38</v>
      </c>
      <c r="B3" s="364"/>
    </row>
    <row r="9" spans="1:14" ht="27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/>
    </row>
    <row r="16" ht="15">
      <c r="A16" s="379"/>
    </row>
    <row r="17" ht="27">
      <c r="A17" s="380" t="s">
        <v>132</v>
      </c>
    </row>
    <row r="20" ht="22.5">
      <c r="A20" s="368" t="s">
        <v>111</v>
      </c>
    </row>
    <row r="22" ht="15.75">
      <c r="A22" s="367" t="s">
        <v>112</v>
      </c>
    </row>
    <row r="23" ht="15.75">
      <c r="A23" s="367"/>
    </row>
    <row r="24" ht="22.5">
      <c r="A24" s="368" t="s">
        <v>113</v>
      </c>
    </row>
    <row r="25" ht="15.75">
      <c r="A25" s="367" t="s">
        <v>114</v>
      </c>
    </row>
    <row r="26" ht="15.75">
      <c r="A26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D1">
      <selection activeCell="Y1" sqref="Y1:Z1"/>
    </sheetView>
  </sheetViews>
  <sheetFormatPr defaultColWidth="8.00390625" defaultRowHeight="15"/>
  <cols>
    <col min="1" max="1" width="23.28125" style="128" customWidth="1"/>
    <col min="2" max="2" width="35.28125" style="128" customWidth="1"/>
    <col min="3" max="3" width="9.8515625" style="128" customWidth="1"/>
    <col min="4" max="4" width="12.28125" style="128" customWidth="1"/>
    <col min="5" max="5" width="8.7109375" style="128" customWidth="1"/>
    <col min="6" max="6" width="10.7109375" style="128" customWidth="1"/>
    <col min="7" max="7" width="9.00390625" style="128" customWidth="1"/>
    <col min="8" max="8" width="10.7109375" style="128" customWidth="1"/>
    <col min="9" max="9" width="9.7109375" style="128" customWidth="1"/>
    <col min="10" max="10" width="11.7109375" style="128" customWidth="1"/>
    <col min="11" max="11" width="9.00390625" style="128" customWidth="1"/>
    <col min="12" max="12" width="10.7109375" style="128" customWidth="1"/>
    <col min="13" max="13" width="11.7109375" style="128" customWidth="1"/>
    <col min="14" max="14" width="9.28125" style="128" customWidth="1"/>
    <col min="15" max="15" width="9.7109375" style="128" customWidth="1"/>
    <col min="16" max="16" width="11.140625" style="128" customWidth="1"/>
    <col min="17" max="17" width="9.28125" style="128" customWidth="1"/>
    <col min="18" max="18" width="10.7109375" style="128" customWidth="1"/>
    <col min="19" max="19" width="9.7109375" style="128" customWidth="1"/>
    <col min="20" max="20" width="10.140625" style="128" customWidth="1"/>
    <col min="21" max="21" width="9.28125" style="128" customWidth="1"/>
    <col min="22" max="22" width="10.28125" style="128" customWidth="1"/>
    <col min="23" max="23" width="9.28125" style="128" customWidth="1"/>
    <col min="24" max="24" width="10.28125" style="128" customWidth="1"/>
    <col min="25" max="25" width="10.7109375" style="128" customWidth="1"/>
    <col min="26" max="26" width="9.8515625" style="128" customWidth="1"/>
    <col min="27" max="16384" width="8.00390625" style="128" customWidth="1"/>
  </cols>
  <sheetData>
    <row r="1" spans="25:26" ht="18.75" thickBot="1">
      <c r="Y1" s="577" t="s">
        <v>28</v>
      </c>
      <c r="Z1" s="578"/>
    </row>
    <row r="2" ht="5.25" customHeight="1" thickBot="1"/>
    <row r="3" spans="1:26" ht="24" customHeight="1" thickTop="1">
      <c r="A3" s="579" t="s">
        <v>127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1"/>
    </row>
    <row r="4" spans="1:26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</row>
    <row r="5" spans="1:26" s="174" customFormat="1" ht="19.5" customHeight="1" thickBot="1" thickTop="1">
      <c r="A5" s="659" t="s">
        <v>121</v>
      </c>
      <c r="B5" s="659" t="s">
        <v>122</v>
      </c>
      <c r="C5" s="676" t="s">
        <v>36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 t="s">
        <v>35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</row>
    <row r="6" spans="1:26" s="173" customFormat="1" ht="26.25" customHeight="1" thickBot="1">
      <c r="A6" s="660"/>
      <c r="B6" s="660"/>
      <c r="C6" s="668" t="s">
        <v>153</v>
      </c>
      <c r="D6" s="664"/>
      <c r="E6" s="664"/>
      <c r="F6" s="664"/>
      <c r="G6" s="665"/>
      <c r="H6" s="670" t="s">
        <v>34</v>
      </c>
      <c r="I6" s="668" t="s">
        <v>154</v>
      </c>
      <c r="J6" s="664"/>
      <c r="K6" s="664"/>
      <c r="L6" s="664"/>
      <c r="M6" s="665"/>
      <c r="N6" s="670" t="s">
        <v>33</v>
      </c>
      <c r="O6" s="663" t="s">
        <v>155</v>
      </c>
      <c r="P6" s="664"/>
      <c r="Q6" s="664"/>
      <c r="R6" s="664"/>
      <c r="S6" s="665"/>
      <c r="T6" s="670" t="s">
        <v>34</v>
      </c>
      <c r="U6" s="663" t="s">
        <v>156</v>
      </c>
      <c r="V6" s="664"/>
      <c r="W6" s="664"/>
      <c r="X6" s="664"/>
      <c r="Y6" s="665"/>
      <c r="Z6" s="670" t="s">
        <v>33</v>
      </c>
    </row>
    <row r="7" spans="1:26" s="168" customFormat="1" ht="26.25" customHeight="1">
      <c r="A7" s="661"/>
      <c r="B7" s="661"/>
      <c r="C7" s="595" t="s">
        <v>22</v>
      </c>
      <c r="D7" s="590"/>
      <c r="E7" s="586" t="s">
        <v>21</v>
      </c>
      <c r="F7" s="590"/>
      <c r="G7" s="573" t="s">
        <v>17</v>
      </c>
      <c r="H7" s="566"/>
      <c r="I7" s="669" t="s">
        <v>22</v>
      </c>
      <c r="J7" s="590"/>
      <c r="K7" s="586" t="s">
        <v>21</v>
      </c>
      <c r="L7" s="590"/>
      <c r="M7" s="573" t="s">
        <v>17</v>
      </c>
      <c r="N7" s="566"/>
      <c r="O7" s="669" t="s">
        <v>22</v>
      </c>
      <c r="P7" s="590"/>
      <c r="Q7" s="586" t="s">
        <v>21</v>
      </c>
      <c r="R7" s="590"/>
      <c r="S7" s="573" t="s">
        <v>17</v>
      </c>
      <c r="T7" s="566"/>
      <c r="U7" s="669" t="s">
        <v>22</v>
      </c>
      <c r="V7" s="590"/>
      <c r="W7" s="586" t="s">
        <v>21</v>
      </c>
      <c r="X7" s="590"/>
      <c r="Y7" s="573" t="s">
        <v>17</v>
      </c>
      <c r="Z7" s="566"/>
    </row>
    <row r="8" spans="1:26" s="168" customFormat="1" ht="19.5" customHeight="1" thickBot="1">
      <c r="A8" s="662"/>
      <c r="B8" s="662"/>
      <c r="C8" s="171" t="s">
        <v>31</v>
      </c>
      <c r="D8" s="169" t="s">
        <v>30</v>
      </c>
      <c r="E8" s="170" t="s">
        <v>31</v>
      </c>
      <c r="F8" s="378" t="s">
        <v>30</v>
      </c>
      <c r="G8" s="672"/>
      <c r="H8" s="671"/>
      <c r="I8" s="171" t="s">
        <v>31</v>
      </c>
      <c r="J8" s="169" t="s">
        <v>30</v>
      </c>
      <c r="K8" s="170" t="s">
        <v>31</v>
      </c>
      <c r="L8" s="378" t="s">
        <v>30</v>
      </c>
      <c r="M8" s="672"/>
      <c r="N8" s="671"/>
      <c r="O8" s="171" t="s">
        <v>31</v>
      </c>
      <c r="P8" s="169" t="s">
        <v>30</v>
      </c>
      <c r="Q8" s="170" t="s">
        <v>31</v>
      </c>
      <c r="R8" s="378" t="s">
        <v>30</v>
      </c>
      <c r="S8" s="672"/>
      <c r="T8" s="671"/>
      <c r="U8" s="171" t="s">
        <v>31</v>
      </c>
      <c r="V8" s="169" t="s">
        <v>30</v>
      </c>
      <c r="W8" s="170" t="s">
        <v>31</v>
      </c>
      <c r="X8" s="378" t="s">
        <v>30</v>
      </c>
      <c r="Y8" s="672"/>
      <c r="Z8" s="671"/>
    </row>
    <row r="9" spans="1:26" s="157" customFormat="1" ht="18" customHeight="1" thickBot="1" thickTop="1">
      <c r="A9" s="167" t="s">
        <v>24</v>
      </c>
      <c r="B9" s="372"/>
      <c r="C9" s="166">
        <f>SUM(C10:C14)</f>
        <v>24594.672999999995</v>
      </c>
      <c r="D9" s="160">
        <f>SUM(D10:D14)</f>
        <v>15159.971999999996</v>
      </c>
      <c r="E9" s="161">
        <f>SUM(E10:E14)</f>
        <v>2973.8970000000004</v>
      </c>
      <c r="F9" s="160">
        <f>SUM(F10:F14)</f>
        <v>2387.349999999999</v>
      </c>
      <c r="G9" s="159">
        <f aca="true" t="shared" si="0" ref="G9:G14">SUM(C9:F9)</f>
        <v>45115.891999999985</v>
      </c>
      <c r="H9" s="163">
        <f aca="true" t="shared" si="1" ref="H9:H14">G9/$G$9</f>
        <v>1</v>
      </c>
      <c r="I9" s="162">
        <f>SUM(I10:I14)</f>
        <v>24785.475999999995</v>
      </c>
      <c r="J9" s="160">
        <f>SUM(J10:J14)</f>
        <v>15882.218000000003</v>
      </c>
      <c r="K9" s="161">
        <f>SUM(K10:K14)</f>
        <v>3305.7839999999997</v>
      </c>
      <c r="L9" s="160">
        <f>SUM(L10:L14)</f>
        <v>2031.05</v>
      </c>
      <c r="M9" s="159">
        <f aca="true" t="shared" si="2" ref="M9:M14">SUM(I9:L9)</f>
        <v>46004.528</v>
      </c>
      <c r="N9" s="165">
        <f aca="true" t="shared" si="3" ref="N9:N14">IF(ISERROR(G9/M9-1),"         /0",(G9/M9-1))</f>
        <v>-0.01931627251995749</v>
      </c>
      <c r="O9" s="164">
        <f>SUM(O10:O14)</f>
        <v>77620.30599999998</v>
      </c>
      <c r="P9" s="160">
        <f>SUM(P10:P14)</f>
        <v>41399.39400000001</v>
      </c>
      <c r="Q9" s="161">
        <f>SUM(Q10:Q14)</f>
        <v>10113.792000000001</v>
      </c>
      <c r="R9" s="160">
        <f>SUM(R10:R14)</f>
        <v>6026.237000000002</v>
      </c>
      <c r="S9" s="159">
        <f aca="true" t="shared" si="4" ref="S9:S14">SUM(O9:R9)</f>
        <v>135159.729</v>
      </c>
      <c r="T9" s="163">
        <f aca="true" t="shared" si="5" ref="T9:T14">S9/$S$9</f>
        <v>1</v>
      </c>
      <c r="U9" s="162">
        <f>SUM(U10:U14)</f>
        <v>80131.38099999996</v>
      </c>
      <c r="V9" s="160">
        <f>SUM(V10:V14)</f>
        <v>46140.609</v>
      </c>
      <c r="W9" s="161">
        <f>SUM(W10:W14)</f>
        <v>10587.079999999998</v>
      </c>
      <c r="X9" s="160">
        <f>SUM(X10:X14)</f>
        <v>6070.863000000001</v>
      </c>
      <c r="Y9" s="159">
        <f aca="true" t="shared" si="6" ref="Y9:Y14">SUM(U9:X9)</f>
        <v>142929.93299999996</v>
      </c>
      <c r="Z9" s="158">
        <f>IF(ISERROR(S9/Y9-1),"         /0",(S9/Y9-1))</f>
        <v>-0.05436372799531064</v>
      </c>
    </row>
    <row r="10" spans="1:26" ht="21.75" customHeight="1" thickTop="1">
      <c r="A10" s="156" t="s">
        <v>359</v>
      </c>
      <c r="B10" s="373" t="s">
        <v>360</v>
      </c>
      <c r="C10" s="154">
        <v>18977.853999999992</v>
      </c>
      <c r="D10" s="150">
        <v>12854.225999999997</v>
      </c>
      <c r="E10" s="151">
        <v>2263.9750000000004</v>
      </c>
      <c r="F10" s="150">
        <v>2358.405999999999</v>
      </c>
      <c r="G10" s="149">
        <f t="shared" si="0"/>
        <v>36454.46099999998</v>
      </c>
      <c r="H10" s="153">
        <f t="shared" si="1"/>
        <v>0.8080181812652623</v>
      </c>
      <c r="I10" s="152">
        <v>20176.470999999998</v>
      </c>
      <c r="J10" s="150">
        <v>13633.739000000001</v>
      </c>
      <c r="K10" s="151">
        <v>2330.279</v>
      </c>
      <c r="L10" s="150">
        <v>1932.645</v>
      </c>
      <c r="M10" s="149">
        <f t="shared" si="2"/>
        <v>38073.134</v>
      </c>
      <c r="N10" s="155">
        <f t="shared" si="3"/>
        <v>-0.042514834738848095</v>
      </c>
      <c r="O10" s="154">
        <v>62462.26599999999</v>
      </c>
      <c r="P10" s="150">
        <v>35379.83400000001</v>
      </c>
      <c r="Q10" s="151">
        <v>7704.774000000001</v>
      </c>
      <c r="R10" s="150">
        <v>5762.483000000002</v>
      </c>
      <c r="S10" s="149">
        <f t="shared" si="4"/>
        <v>111309.35700000002</v>
      </c>
      <c r="T10" s="153">
        <f t="shared" si="5"/>
        <v>0.8235393620832135</v>
      </c>
      <c r="U10" s="152">
        <v>66094.10699999997</v>
      </c>
      <c r="V10" s="150">
        <v>39518.566</v>
      </c>
      <c r="W10" s="151">
        <v>8360.804999999998</v>
      </c>
      <c r="X10" s="150">
        <v>5629.304000000001</v>
      </c>
      <c r="Y10" s="149">
        <f t="shared" si="6"/>
        <v>119602.78199999998</v>
      </c>
      <c r="Z10" s="148">
        <f>IF(ISERROR(S10/Y10-1),"         /0",IF(S10/Y10&gt;5,"  *  ",(S10/Y10-1)))</f>
        <v>-0.06934140545326073</v>
      </c>
    </row>
    <row r="11" spans="1:26" ht="21.75" customHeight="1">
      <c r="A11" s="156" t="s">
        <v>361</v>
      </c>
      <c r="B11" s="373" t="s">
        <v>362</v>
      </c>
      <c r="C11" s="154">
        <v>4966.887000000001</v>
      </c>
      <c r="D11" s="150">
        <v>722.6659999999999</v>
      </c>
      <c r="E11" s="151">
        <v>667.41</v>
      </c>
      <c r="F11" s="150">
        <v>25.734</v>
      </c>
      <c r="G11" s="149">
        <f>SUM(C11:F11)</f>
        <v>6382.697000000001</v>
      </c>
      <c r="H11" s="153">
        <f>G11/$G$9</f>
        <v>0.14147336375395178</v>
      </c>
      <c r="I11" s="152">
        <v>4317.54</v>
      </c>
      <c r="J11" s="150">
        <v>1214.848</v>
      </c>
      <c r="K11" s="151">
        <v>938.22</v>
      </c>
      <c r="L11" s="150">
        <v>92.522</v>
      </c>
      <c r="M11" s="149">
        <f>SUM(I11:L11)</f>
        <v>6563.13</v>
      </c>
      <c r="N11" s="155">
        <f t="shared" si="3"/>
        <v>-0.02749191315728916</v>
      </c>
      <c r="O11" s="154">
        <v>13651.490000000003</v>
      </c>
      <c r="P11" s="150">
        <v>1769.7140000000004</v>
      </c>
      <c r="Q11" s="151">
        <v>2323.617</v>
      </c>
      <c r="R11" s="150">
        <v>251.49699999999999</v>
      </c>
      <c r="S11" s="149">
        <f>SUM(O11:R11)</f>
        <v>17996.318000000003</v>
      </c>
      <c r="T11" s="153">
        <f>S11/$S$9</f>
        <v>0.1331485208882004</v>
      </c>
      <c r="U11" s="152">
        <v>13284.406000000006</v>
      </c>
      <c r="V11" s="150">
        <v>3619.110999999999</v>
      </c>
      <c r="W11" s="151">
        <v>2081.124</v>
      </c>
      <c r="X11" s="150">
        <v>422.55999999999995</v>
      </c>
      <c r="Y11" s="149">
        <f>SUM(U11:X11)</f>
        <v>19407.20100000001</v>
      </c>
      <c r="Z11" s="148">
        <f>IF(ISERROR(S11/Y11-1),"         /0",IF(S11/Y11&gt;5,"  *  ",(S11/Y11-1)))</f>
        <v>-0.07269894303665969</v>
      </c>
    </row>
    <row r="12" spans="1:26" ht="21.75" customHeight="1">
      <c r="A12" s="147" t="s">
        <v>363</v>
      </c>
      <c r="B12" s="374" t="s">
        <v>364</v>
      </c>
      <c r="C12" s="145">
        <v>246.744</v>
      </c>
      <c r="D12" s="141">
        <v>768.168</v>
      </c>
      <c r="E12" s="142">
        <v>0</v>
      </c>
      <c r="F12" s="141">
        <v>0</v>
      </c>
      <c r="G12" s="140">
        <f>SUM(C12:F12)</f>
        <v>1014.912</v>
      </c>
      <c r="H12" s="144">
        <f>G12/$G$9</f>
        <v>0.022495665163840724</v>
      </c>
      <c r="I12" s="143">
        <v>196.974</v>
      </c>
      <c r="J12" s="141">
        <v>647.3389999999999</v>
      </c>
      <c r="K12" s="142">
        <v>0</v>
      </c>
      <c r="L12" s="141">
        <v>0</v>
      </c>
      <c r="M12" s="140">
        <f>SUM(I12:L12)</f>
        <v>844.3129999999999</v>
      </c>
      <c r="N12" s="146">
        <f t="shared" si="3"/>
        <v>0.2020565832813188</v>
      </c>
      <c r="O12" s="145">
        <v>612.6049999999999</v>
      </c>
      <c r="P12" s="141">
        <v>2140.8639999999996</v>
      </c>
      <c r="Q12" s="142">
        <v>0</v>
      </c>
      <c r="R12" s="141">
        <v>0</v>
      </c>
      <c r="S12" s="140">
        <f>SUM(O12:R12)</f>
        <v>2753.4689999999996</v>
      </c>
      <c r="T12" s="144">
        <f>S12/$S$9</f>
        <v>0.02037196301274028</v>
      </c>
      <c r="U12" s="143">
        <v>473.992</v>
      </c>
      <c r="V12" s="141">
        <v>1740.2230000000002</v>
      </c>
      <c r="W12" s="142">
        <v>0</v>
      </c>
      <c r="X12" s="141">
        <v>0</v>
      </c>
      <c r="Y12" s="140">
        <f>SUM(U12:X12)</f>
        <v>2214.215</v>
      </c>
      <c r="Z12" s="139">
        <f>IF(ISERROR(S12/Y12-1),"         /0",IF(S12/Y12&gt;5,"  *  ",(S12/Y12-1)))</f>
        <v>0.24354184214270047</v>
      </c>
    </row>
    <row r="13" spans="1:26" ht="21.75" customHeight="1">
      <c r="A13" s="156" t="s">
        <v>367</v>
      </c>
      <c r="B13" s="373" t="s">
        <v>368</v>
      </c>
      <c r="C13" s="154">
        <v>59.055</v>
      </c>
      <c r="D13" s="150">
        <v>667.052</v>
      </c>
      <c r="E13" s="151">
        <v>0.154</v>
      </c>
      <c r="F13" s="150">
        <v>0.172</v>
      </c>
      <c r="G13" s="149">
        <f>SUM(C13:F13)</f>
        <v>726.433</v>
      </c>
      <c r="H13" s="153">
        <f>G13/$G$9</f>
        <v>0.01610148814080857</v>
      </c>
      <c r="I13" s="152">
        <v>27.387</v>
      </c>
      <c r="J13" s="150">
        <v>363.11899999999997</v>
      </c>
      <c r="K13" s="151">
        <v>0</v>
      </c>
      <c r="L13" s="150">
        <v>0</v>
      </c>
      <c r="M13" s="149">
        <f>SUM(I13:L13)</f>
        <v>390.506</v>
      </c>
      <c r="N13" s="155">
        <f t="shared" si="3"/>
        <v>0.8602351820458585</v>
      </c>
      <c r="O13" s="154">
        <v>219.699</v>
      </c>
      <c r="P13" s="150">
        <v>1767.6779999999999</v>
      </c>
      <c r="Q13" s="151">
        <v>0.154</v>
      </c>
      <c r="R13" s="150">
        <v>0.172</v>
      </c>
      <c r="S13" s="149">
        <f>SUM(O13:R13)</f>
        <v>1987.703</v>
      </c>
      <c r="T13" s="153">
        <f>S13/$S$9</f>
        <v>0.01470632572813164</v>
      </c>
      <c r="U13" s="152">
        <v>156.904</v>
      </c>
      <c r="V13" s="150">
        <v>1212.176</v>
      </c>
      <c r="W13" s="151">
        <v>0</v>
      </c>
      <c r="X13" s="150">
        <v>0</v>
      </c>
      <c r="Y13" s="149">
        <f>SUM(U13:X13)</f>
        <v>1369.08</v>
      </c>
      <c r="Z13" s="148">
        <f>IF(ISERROR(S13/Y13-1),"         /0",IF(S13/Y13&gt;5,"  *  ",(S13/Y13-1)))</f>
        <v>0.45185306921436297</v>
      </c>
    </row>
    <row r="14" spans="1:26" ht="21.75" customHeight="1" thickBot="1">
      <c r="A14" s="138" t="s">
        <v>56</v>
      </c>
      <c r="B14" s="375"/>
      <c r="C14" s="136">
        <v>344.133</v>
      </c>
      <c r="D14" s="132">
        <v>147.86</v>
      </c>
      <c r="E14" s="133">
        <v>42.358000000000004</v>
      </c>
      <c r="F14" s="132">
        <v>3.0380000000000003</v>
      </c>
      <c r="G14" s="131">
        <f t="shared" si="0"/>
        <v>537.389</v>
      </c>
      <c r="H14" s="135">
        <f t="shared" si="1"/>
        <v>0.011911301676136653</v>
      </c>
      <c r="I14" s="134">
        <v>67.104</v>
      </c>
      <c r="J14" s="132">
        <v>23.173000000000002</v>
      </c>
      <c r="K14" s="133">
        <v>37.285</v>
      </c>
      <c r="L14" s="132">
        <v>5.882999999999999</v>
      </c>
      <c r="M14" s="131">
        <f t="shared" si="2"/>
        <v>133.445</v>
      </c>
      <c r="N14" s="137">
        <f t="shared" si="3"/>
        <v>3.027044849938177</v>
      </c>
      <c r="O14" s="136">
        <v>674.2459999999999</v>
      </c>
      <c r="P14" s="132">
        <v>341.30400000000003</v>
      </c>
      <c r="Q14" s="133">
        <v>85.24700000000001</v>
      </c>
      <c r="R14" s="132">
        <v>12.084999999999999</v>
      </c>
      <c r="S14" s="131">
        <f t="shared" si="4"/>
        <v>1112.882</v>
      </c>
      <c r="T14" s="135">
        <f t="shared" si="5"/>
        <v>0.00823382828771431</v>
      </c>
      <c r="U14" s="134">
        <v>121.972</v>
      </c>
      <c r="V14" s="132">
        <v>50.533</v>
      </c>
      <c r="W14" s="133">
        <v>145.15099999999998</v>
      </c>
      <c r="X14" s="132">
        <v>18.999000000000002</v>
      </c>
      <c r="Y14" s="131">
        <f t="shared" si="6"/>
        <v>336.655</v>
      </c>
      <c r="Z14" s="130">
        <f>IF(ISERROR(S14/Y14-1),"         /0",IF(S14/Y14&gt;5,"  *  ",(S14/Y14-1)))</f>
        <v>2.305704653131545</v>
      </c>
    </row>
    <row r="15" spans="1:2" ht="15" thickTop="1">
      <c r="A15" s="129" t="s">
        <v>43</v>
      </c>
      <c r="B15" s="129"/>
    </row>
    <row r="16" spans="1:2" ht="15">
      <c r="A16" s="129" t="s">
        <v>147</v>
      </c>
      <c r="B16" s="129"/>
    </row>
    <row r="17" spans="1:3" ht="14.25">
      <c r="A17" s="376" t="s">
        <v>125</v>
      </c>
      <c r="B17" s="377"/>
      <c r="C17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27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4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6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4"/>
    </row>
    <row r="11" spans="1:15" s="69" customFormat="1" ht="18.75" customHeight="1" thickTop="1">
      <c r="A11" s="523">
        <v>2013</v>
      </c>
      <c r="B11" s="62" t="s">
        <v>7</v>
      </c>
      <c r="C11" s="447">
        <v>1541080</v>
      </c>
      <c r="D11" s="448">
        <v>74497</v>
      </c>
      <c r="E11" s="392">
        <f aca="true" t="shared" si="0" ref="E11:E24">D11+C11</f>
        <v>1615577</v>
      </c>
      <c r="F11" s="447">
        <v>385032</v>
      </c>
      <c r="G11" s="449">
        <v>376028</v>
      </c>
      <c r="H11" s="450">
        <f aca="true" t="shared" si="1" ref="H11:H22">G11+F11</f>
        <v>761060</v>
      </c>
      <c r="I11" s="451">
        <v>6241</v>
      </c>
      <c r="J11" s="452">
        <v>6760</v>
      </c>
      <c r="K11" s="453">
        <f aca="true" t="shared" si="2" ref="K11:K22">J11+I11</f>
        <v>13001</v>
      </c>
      <c r="L11" s="454">
        <f aca="true" t="shared" si="3" ref="L11:L24">I11+F11</f>
        <v>391273</v>
      </c>
      <c r="M11" s="455">
        <f aca="true" t="shared" si="4" ref="M11:M24">J11+G11</f>
        <v>382788</v>
      </c>
      <c r="N11" s="428">
        <f aca="true" t="shared" si="5" ref="N11:N24">K11+H11</f>
        <v>774061</v>
      </c>
      <c r="O11" s="70">
        <f aca="true" t="shared" si="6" ref="O11:O24">N11+E11</f>
        <v>2389638</v>
      </c>
    </row>
    <row r="12" spans="1:15" ht="18.75" customHeight="1">
      <c r="A12" s="524"/>
      <c r="B12" s="62" t="s">
        <v>6</v>
      </c>
      <c r="C12" s="52">
        <v>1332586</v>
      </c>
      <c r="D12" s="61">
        <v>64053</v>
      </c>
      <c r="E12" s="393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9">
        <f t="shared" si="3"/>
        <v>308973</v>
      </c>
      <c r="M12" s="415">
        <f t="shared" si="4"/>
        <v>292990</v>
      </c>
      <c r="N12" s="429">
        <f t="shared" si="5"/>
        <v>601963</v>
      </c>
      <c r="O12" s="55">
        <f t="shared" si="6"/>
        <v>1998602</v>
      </c>
    </row>
    <row r="13" spans="1:15" ht="18.75" customHeight="1">
      <c r="A13" s="524"/>
      <c r="B13" s="62" t="s">
        <v>5</v>
      </c>
      <c r="C13" s="52">
        <v>1478654</v>
      </c>
      <c r="D13" s="61">
        <v>77348</v>
      </c>
      <c r="E13" s="393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9">
        <v>4832</v>
      </c>
      <c r="J13" s="58">
        <v>4593</v>
      </c>
      <c r="K13" s="57">
        <f t="shared" si="2"/>
        <v>9425</v>
      </c>
      <c r="L13" s="369">
        <f t="shared" si="3"/>
        <v>359401</v>
      </c>
      <c r="M13" s="415">
        <f t="shared" si="4"/>
        <v>316247</v>
      </c>
      <c r="N13" s="429">
        <f t="shared" si="5"/>
        <v>675648</v>
      </c>
      <c r="O13" s="55">
        <f t="shared" si="6"/>
        <v>2231650</v>
      </c>
    </row>
    <row r="14" spans="1:15" ht="18.75" customHeight="1">
      <c r="A14" s="524"/>
      <c r="B14" s="62" t="s">
        <v>16</v>
      </c>
      <c r="C14" s="52">
        <v>1466349</v>
      </c>
      <c r="D14" s="61">
        <v>57423</v>
      </c>
      <c r="E14" s="393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9">
        <f t="shared" si="3"/>
        <v>312234</v>
      </c>
      <c r="M14" s="415">
        <f t="shared" si="4"/>
        <v>309043</v>
      </c>
      <c r="N14" s="429">
        <f t="shared" si="5"/>
        <v>621277</v>
      </c>
      <c r="O14" s="55">
        <f t="shared" si="6"/>
        <v>2145049</v>
      </c>
    </row>
    <row r="15" spans="1:15" s="69" customFormat="1" ht="18.75" customHeight="1">
      <c r="A15" s="524"/>
      <c r="B15" s="62" t="s">
        <v>15</v>
      </c>
      <c r="C15" s="52">
        <v>1576038</v>
      </c>
      <c r="D15" s="61">
        <v>66434</v>
      </c>
      <c r="E15" s="393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9">
        <f t="shared" si="3"/>
        <v>339102</v>
      </c>
      <c r="M15" s="415">
        <f t="shared" si="4"/>
        <v>326130</v>
      </c>
      <c r="N15" s="429">
        <f t="shared" si="5"/>
        <v>665232</v>
      </c>
      <c r="O15" s="55">
        <f t="shared" si="6"/>
        <v>2307704</v>
      </c>
    </row>
    <row r="16" spans="1:15" s="389" customFormat="1" ht="18.75" customHeight="1">
      <c r="A16" s="524"/>
      <c r="B16" s="68" t="s">
        <v>14</v>
      </c>
      <c r="C16" s="52">
        <v>1630018</v>
      </c>
      <c r="D16" s="61">
        <v>62931</v>
      </c>
      <c r="E16" s="393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9">
        <f t="shared" si="3"/>
        <v>406808</v>
      </c>
      <c r="M16" s="415">
        <f t="shared" si="4"/>
        <v>376982</v>
      </c>
      <c r="N16" s="429">
        <f t="shared" si="5"/>
        <v>783790</v>
      </c>
      <c r="O16" s="55">
        <f t="shared" si="6"/>
        <v>2476739</v>
      </c>
    </row>
    <row r="17" spans="1:15" s="402" customFormat="1" ht="18.75" customHeight="1">
      <c r="A17" s="524"/>
      <c r="B17" s="62" t="s">
        <v>13</v>
      </c>
      <c r="C17" s="52">
        <v>1728515</v>
      </c>
      <c r="D17" s="61">
        <v>64313</v>
      </c>
      <c r="E17" s="393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9">
        <f t="shared" si="3"/>
        <v>395835</v>
      </c>
      <c r="M17" s="415">
        <f t="shared" si="4"/>
        <v>447855</v>
      </c>
      <c r="N17" s="429">
        <f t="shared" si="5"/>
        <v>843690</v>
      </c>
      <c r="O17" s="55">
        <f t="shared" si="6"/>
        <v>2636518</v>
      </c>
    </row>
    <row r="18" spans="1:15" s="413" customFormat="1" ht="18.75" customHeight="1">
      <c r="A18" s="524"/>
      <c r="B18" s="62" t="s">
        <v>12</v>
      </c>
      <c r="C18" s="52">
        <v>1675921</v>
      </c>
      <c r="D18" s="61">
        <v>65231</v>
      </c>
      <c r="E18" s="393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9">
        <f t="shared" si="3"/>
        <v>420092</v>
      </c>
      <c r="M18" s="415">
        <f t="shared" si="4"/>
        <v>401473</v>
      </c>
      <c r="N18" s="429">
        <f t="shared" si="5"/>
        <v>821565</v>
      </c>
      <c r="O18" s="55">
        <f t="shared" si="6"/>
        <v>2562717</v>
      </c>
    </row>
    <row r="19" spans="1:15" ht="18.75" customHeight="1">
      <c r="A19" s="524"/>
      <c r="B19" s="62" t="s">
        <v>11</v>
      </c>
      <c r="C19" s="52">
        <v>1549788</v>
      </c>
      <c r="D19" s="61">
        <v>65811</v>
      </c>
      <c r="E19" s="393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69">
        <f t="shared" si="3"/>
        <v>367810</v>
      </c>
      <c r="M19" s="415">
        <f t="shared" si="4"/>
        <v>338530</v>
      </c>
      <c r="N19" s="429">
        <f t="shared" si="5"/>
        <v>706340</v>
      </c>
      <c r="O19" s="55">
        <f t="shared" si="6"/>
        <v>2321939</v>
      </c>
    </row>
    <row r="20" spans="1:15" s="422" customFormat="1" ht="18.75" customHeight="1">
      <c r="A20" s="525"/>
      <c r="B20" s="62" t="s">
        <v>10</v>
      </c>
      <c r="C20" s="52">
        <v>1647763</v>
      </c>
      <c r="D20" s="61">
        <v>77775</v>
      </c>
      <c r="E20" s="393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9">
        <f t="shared" si="3"/>
        <v>375956</v>
      </c>
      <c r="M20" s="415">
        <f t="shared" si="4"/>
        <v>384950</v>
      </c>
      <c r="N20" s="429">
        <f t="shared" si="5"/>
        <v>760906</v>
      </c>
      <c r="O20" s="55">
        <f t="shared" si="6"/>
        <v>2486444</v>
      </c>
    </row>
    <row r="21" spans="1:15" s="54" customFormat="1" ht="18.75" customHeight="1">
      <c r="A21" s="524"/>
      <c r="B21" s="62" t="s">
        <v>9</v>
      </c>
      <c r="C21" s="52">
        <v>1633959</v>
      </c>
      <c r="D21" s="61">
        <v>75955</v>
      </c>
      <c r="E21" s="393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9">
        <f t="shared" si="3"/>
        <v>376878</v>
      </c>
      <c r="M21" s="415">
        <f t="shared" si="4"/>
        <v>388465</v>
      </c>
      <c r="N21" s="429">
        <f t="shared" si="5"/>
        <v>765343</v>
      </c>
      <c r="O21" s="55">
        <f t="shared" si="6"/>
        <v>2475257</v>
      </c>
    </row>
    <row r="22" spans="1:15" ht="18.75" customHeight="1" thickBot="1">
      <c r="A22" s="526"/>
      <c r="B22" s="62" t="s">
        <v>8</v>
      </c>
      <c r="C22" s="52">
        <v>1663323</v>
      </c>
      <c r="D22" s="61">
        <v>78671</v>
      </c>
      <c r="E22" s="393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9">
        <f t="shared" si="3"/>
        <v>412900</v>
      </c>
      <c r="M22" s="415">
        <f t="shared" si="4"/>
        <v>451730</v>
      </c>
      <c r="N22" s="429">
        <f t="shared" si="5"/>
        <v>864630</v>
      </c>
      <c r="O22" s="55">
        <f t="shared" si="6"/>
        <v>2606624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2014</v>
      </c>
      <c r="B24" s="90" t="s">
        <v>7</v>
      </c>
      <c r="C24" s="52">
        <v>1599593</v>
      </c>
      <c r="D24" s="61">
        <v>71532</v>
      </c>
      <c r="E24" s="393">
        <f t="shared" si="0"/>
        <v>1671125</v>
      </c>
      <c r="F24" s="60">
        <v>427044</v>
      </c>
      <c r="G24" s="50">
        <v>426759</v>
      </c>
      <c r="H24" s="56">
        <f>G24+F24</f>
        <v>853803</v>
      </c>
      <c r="I24" s="59">
        <v>4765</v>
      </c>
      <c r="J24" s="58">
        <v>4960</v>
      </c>
      <c r="K24" s="57">
        <f>J24+I24</f>
        <v>9725</v>
      </c>
      <c r="L24" s="369">
        <f t="shared" si="3"/>
        <v>431809</v>
      </c>
      <c r="M24" s="415">
        <f t="shared" si="4"/>
        <v>431719</v>
      </c>
      <c r="N24" s="429">
        <f t="shared" si="5"/>
        <v>863528</v>
      </c>
      <c r="O24" s="55">
        <f t="shared" si="6"/>
        <v>2534653</v>
      </c>
    </row>
    <row r="25" spans="1:15" ht="19.5" customHeight="1">
      <c r="A25" s="63"/>
      <c r="B25" s="90" t="s">
        <v>6</v>
      </c>
      <c r="C25" s="52">
        <v>1429187</v>
      </c>
      <c r="D25" s="61">
        <v>67732</v>
      </c>
      <c r="E25" s="393">
        <f>D25+C25</f>
        <v>1496919</v>
      </c>
      <c r="F25" s="60">
        <v>328054</v>
      </c>
      <c r="G25" s="50">
        <v>313667</v>
      </c>
      <c r="H25" s="56">
        <f>G25+F25</f>
        <v>641721</v>
      </c>
      <c r="I25" s="59">
        <v>3461</v>
      </c>
      <c r="J25" s="58">
        <v>3279</v>
      </c>
      <c r="K25" s="57">
        <f>J25+I25</f>
        <v>6740</v>
      </c>
      <c r="L25" s="369">
        <f aca="true" t="shared" si="7" ref="L25:N26">I25+F25</f>
        <v>331515</v>
      </c>
      <c r="M25" s="415">
        <f t="shared" si="7"/>
        <v>316946</v>
      </c>
      <c r="N25" s="429">
        <f t="shared" si="7"/>
        <v>648461</v>
      </c>
      <c r="O25" s="55">
        <f>N25+E25</f>
        <v>2145380</v>
      </c>
    </row>
    <row r="26" spans="1:15" ht="19.5" customHeight="1" thickBot="1">
      <c r="A26" s="63"/>
      <c r="B26" s="90" t="s">
        <v>5</v>
      </c>
      <c r="C26" s="52">
        <v>1582859</v>
      </c>
      <c r="D26" s="61">
        <v>67739</v>
      </c>
      <c r="E26" s="393">
        <f>D26+C26</f>
        <v>1650598</v>
      </c>
      <c r="F26" s="60">
        <v>375041</v>
      </c>
      <c r="G26" s="50">
        <v>344515</v>
      </c>
      <c r="H26" s="56">
        <f>G26+F26</f>
        <v>719556</v>
      </c>
      <c r="I26" s="59">
        <v>5138</v>
      </c>
      <c r="J26" s="58">
        <v>2780</v>
      </c>
      <c r="K26" s="57">
        <f>J26+I26</f>
        <v>7918</v>
      </c>
      <c r="L26" s="369">
        <f t="shared" si="7"/>
        <v>380179</v>
      </c>
      <c r="M26" s="415">
        <f t="shared" si="7"/>
        <v>347295</v>
      </c>
      <c r="N26" s="429">
        <f t="shared" si="7"/>
        <v>727474</v>
      </c>
      <c r="O26" s="55">
        <f>N26+E26</f>
        <v>2378072</v>
      </c>
    </row>
    <row r="27" spans="1:15" ht="18" customHeight="1">
      <c r="A27" s="53" t="s">
        <v>4</v>
      </c>
      <c r="B27" s="41"/>
      <c r="C27" s="40"/>
      <c r="D27" s="39"/>
      <c r="E27" s="395"/>
      <c r="F27" s="40"/>
      <c r="G27" s="39"/>
      <c r="H27" s="38"/>
      <c r="I27" s="40"/>
      <c r="J27" s="39"/>
      <c r="K27" s="38"/>
      <c r="L27" s="89"/>
      <c r="M27" s="416"/>
      <c r="N27" s="430"/>
      <c r="O27" s="36"/>
    </row>
    <row r="28" spans="1:15" ht="18" customHeight="1">
      <c r="A28" s="35" t="s">
        <v>149</v>
      </c>
      <c r="B28" s="48"/>
      <c r="C28" s="52">
        <f>SUM(C11:C13)</f>
        <v>4352320</v>
      </c>
      <c r="D28" s="50">
        <f aca="true" t="shared" si="8" ref="D28:O28">SUM(D11:D13)</f>
        <v>215898</v>
      </c>
      <c r="E28" s="396">
        <f t="shared" si="8"/>
        <v>4568218</v>
      </c>
      <c r="F28" s="52">
        <f t="shared" si="8"/>
        <v>1045454</v>
      </c>
      <c r="G28" s="50">
        <f t="shared" si="8"/>
        <v>977280</v>
      </c>
      <c r="H28" s="51">
        <f t="shared" si="8"/>
        <v>2022734</v>
      </c>
      <c r="I28" s="52">
        <f t="shared" si="8"/>
        <v>14193</v>
      </c>
      <c r="J28" s="50">
        <f t="shared" si="8"/>
        <v>14745</v>
      </c>
      <c r="K28" s="51">
        <f t="shared" si="8"/>
        <v>28938</v>
      </c>
      <c r="L28" s="52">
        <f t="shared" si="8"/>
        <v>1059647</v>
      </c>
      <c r="M28" s="417">
        <f t="shared" si="8"/>
        <v>992025</v>
      </c>
      <c r="N28" s="431">
        <f t="shared" si="8"/>
        <v>2051672</v>
      </c>
      <c r="O28" s="49">
        <f t="shared" si="8"/>
        <v>6619890</v>
      </c>
    </row>
    <row r="29" spans="1:15" ht="18" customHeight="1" thickBot="1">
      <c r="A29" s="35" t="s">
        <v>150</v>
      </c>
      <c r="B29" s="48"/>
      <c r="C29" s="47">
        <f>SUM(C24:C26)</f>
        <v>4611639</v>
      </c>
      <c r="D29" s="44">
        <f aca="true" t="shared" si="9" ref="D29:O29">SUM(D24:D26)</f>
        <v>207003</v>
      </c>
      <c r="E29" s="397">
        <f t="shared" si="9"/>
        <v>4818642</v>
      </c>
      <c r="F29" s="46">
        <f t="shared" si="9"/>
        <v>1130139</v>
      </c>
      <c r="G29" s="44">
        <f t="shared" si="9"/>
        <v>1084941</v>
      </c>
      <c r="H29" s="45">
        <f t="shared" si="9"/>
        <v>2215080</v>
      </c>
      <c r="I29" s="46">
        <f t="shared" si="9"/>
        <v>13364</v>
      </c>
      <c r="J29" s="44">
        <f t="shared" si="9"/>
        <v>11019</v>
      </c>
      <c r="K29" s="45">
        <f t="shared" si="9"/>
        <v>24383</v>
      </c>
      <c r="L29" s="46">
        <f t="shared" si="9"/>
        <v>1143503</v>
      </c>
      <c r="M29" s="418">
        <f t="shared" si="9"/>
        <v>1095960</v>
      </c>
      <c r="N29" s="432">
        <f t="shared" si="9"/>
        <v>2239463</v>
      </c>
      <c r="O29" s="43">
        <f t="shared" si="9"/>
        <v>7058105</v>
      </c>
    </row>
    <row r="30" spans="1:15" ht="17.25" customHeight="1">
      <c r="A30" s="42" t="s">
        <v>3</v>
      </c>
      <c r="B30" s="41"/>
      <c r="C30" s="40"/>
      <c r="D30" s="39"/>
      <c r="E30" s="398"/>
      <c r="F30" s="40"/>
      <c r="G30" s="39"/>
      <c r="H30" s="37"/>
      <c r="I30" s="40"/>
      <c r="J30" s="39"/>
      <c r="K30" s="38"/>
      <c r="L30" s="89"/>
      <c r="M30" s="416"/>
      <c r="N30" s="433"/>
      <c r="O30" s="36"/>
    </row>
    <row r="31" spans="1:15" ht="17.25" customHeight="1">
      <c r="A31" s="35" t="s">
        <v>151</v>
      </c>
      <c r="B31" s="34"/>
      <c r="C31" s="456">
        <f>(C26/C13-1)*100</f>
        <v>7.047287600750418</v>
      </c>
      <c r="D31" s="457">
        <f aca="true" t="shared" si="10" ref="D31:O31">(D26/D13-1)*100</f>
        <v>-12.423074934064227</v>
      </c>
      <c r="E31" s="458">
        <f t="shared" si="10"/>
        <v>6.079426633127727</v>
      </c>
      <c r="F31" s="456">
        <f t="shared" si="10"/>
        <v>5.773770408580559</v>
      </c>
      <c r="G31" s="459">
        <f t="shared" si="10"/>
        <v>10.544064892476923</v>
      </c>
      <c r="H31" s="460">
        <f t="shared" si="10"/>
        <v>8.00527751218436</v>
      </c>
      <c r="I31" s="461">
        <f t="shared" si="10"/>
        <v>6.33278145695364</v>
      </c>
      <c r="J31" s="457">
        <f t="shared" si="10"/>
        <v>-39.47311125625953</v>
      </c>
      <c r="K31" s="462">
        <f t="shared" si="10"/>
        <v>-15.9893899204244</v>
      </c>
      <c r="L31" s="461">
        <f t="shared" si="10"/>
        <v>5.7812860843458935</v>
      </c>
      <c r="M31" s="463">
        <f t="shared" si="10"/>
        <v>9.817642538901561</v>
      </c>
      <c r="N31" s="464">
        <f t="shared" si="10"/>
        <v>7.670562186227148</v>
      </c>
      <c r="O31" s="465">
        <f t="shared" si="10"/>
        <v>6.561154302870076</v>
      </c>
    </row>
    <row r="32" spans="1:15" ht="7.5" customHeight="1" thickBot="1">
      <c r="A32" s="33"/>
      <c r="B32" s="32"/>
      <c r="C32" s="31"/>
      <c r="D32" s="30"/>
      <c r="E32" s="399"/>
      <c r="F32" s="29"/>
      <c r="G32" s="27"/>
      <c r="H32" s="26"/>
      <c r="I32" s="29"/>
      <c r="J32" s="27"/>
      <c r="K32" s="28"/>
      <c r="L32" s="29"/>
      <c r="M32" s="419"/>
      <c r="N32" s="434"/>
      <c r="O32" s="25"/>
    </row>
    <row r="33" spans="1:15" ht="17.25" customHeight="1">
      <c r="A33" s="24" t="s">
        <v>2</v>
      </c>
      <c r="B33" s="23"/>
      <c r="C33" s="22"/>
      <c r="D33" s="21"/>
      <c r="E33" s="400"/>
      <c r="F33" s="20"/>
      <c r="G33" s="18"/>
      <c r="H33" s="17"/>
      <c r="I33" s="20"/>
      <c r="J33" s="18"/>
      <c r="K33" s="19"/>
      <c r="L33" s="20"/>
      <c r="M33" s="420"/>
      <c r="N33" s="435"/>
      <c r="O33" s="16"/>
    </row>
    <row r="34" spans="1:15" ht="17.25" customHeight="1" thickBot="1">
      <c r="A34" s="444" t="s">
        <v>152</v>
      </c>
      <c r="B34" s="15"/>
      <c r="C34" s="14">
        <f aca="true" t="shared" si="11" ref="C34:O34">(C29/C28-1)*100</f>
        <v>5.958178626571575</v>
      </c>
      <c r="D34" s="10">
        <f t="shared" si="11"/>
        <v>-4.120001111636052</v>
      </c>
      <c r="E34" s="401">
        <f t="shared" si="11"/>
        <v>5.481874989328439</v>
      </c>
      <c r="F34" s="14">
        <f t="shared" si="11"/>
        <v>8.100308574074045</v>
      </c>
      <c r="G34" s="13">
        <f t="shared" si="11"/>
        <v>11.016392436149314</v>
      </c>
      <c r="H34" s="9">
        <f t="shared" si="11"/>
        <v>9.509208823305482</v>
      </c>
      <c r="I34" s="12">
        <f t="shared" si="11"/>
        <v>-5.84090748960755</v>
      </c>
      <c r="J34" s="10">
        <f t="shared" si="11"/>
        <v>-25.26958290946083</v>
      </c>
      <c r="K34" s="11">
        <f t="shared" si="11"/>
        <v>-15.740548759416683</v>
      </c>
      <c r="L34" s="12">
        <f t="shared" si="11"/>
        <v>7.913578767268725</v>
      </c>
      <c r="M34" s="421">
        <f t="shared" si="11"/>
        <v>10.477054509714968</v>
      </c>
      <c r="N34" s="436">
        <f t="shared" si="11"/>
        <v>9.153071251155165</v>
      </c>
      <c r="O34" s="8">
        <f t="shared" si="11"/>
        <v>6.619671928083393</v>
      </c>
    </row>
    <row r="35" spans="1:14" s="5" customFormat="1" ht="17.25" customHeight="1" thickTop="1">
      <c r="A35" s="88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8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31:B31 P31:IV31 A34:B34 P34:IV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0.7109375" style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32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7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8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78" t="s">
        <v>17</v>
      </c>
      <c r="O10" s="514"/>
    </row>
    <row r="11" spans="1:15" s="69" customFormat="1" ht="18.75" customHeight="1" thickTop="1">
      <c r="A11" s="523">
        <v>2013</v>
      </c>
      <c r="B11" s="62" t="s">
        <v>7</v>
      </c>
      <c r="C11" s="447">
        <v>9804.539</v>
      </c>
      <c r="D11" s="448">
        <v>1154.3319999999992</v>
      </c>
      <c r="E11" s="392">
        <f aca="true" t="shared" si="0" ref="E11:E24">D11+C11</f>
        <v>10958.871</v>
      </c>
      <c r="F11" s="447">
        <v>27487.991</v>
      </c>
      <c r="G11" s="449">
        <v>15208.326999999997</v>
      </c>
      <c r="H11" s="450">
        <f aca="true" t="shared" si="1" ref="H11:H22">G11+F11</f>
        <v>42696.318</v>
      </c>
      <c r="I11" s="451">
        <v>3909.5429999999997</v>
      </c>
      <c r="J11" s="452">
        <v>1861.331</v>
      </c>
      <c r="K11" s="453">
        <f aca="true" t="shared" si="2" ref="K11:K22">J11+I11</f>
        <v>5770.874</v>
      </c>
      <c r="L11" s="454">
        <f aca="true" t="shared" si="3" ref="L11:N24">I11+F11</f>
        <v>31397.534</v>
      </c>
      <c r="M11" s="455">
        <f t="shared" si="3"/>
        <v>17069.657999999996</v>
      </c>
      <c r="N11" s="428">
        <f t="shared" si="3"/>
        <v>48467.191999999995</v>
      </c>
      <c r="O11" s="70">
        <f aca="true" t="shared" si="4" ref="O11:O24">N11+E11</f>
        <v>59426.062999999995</v>
      </c>
    </row>
    <row r="12" spans="1:15" ht="18.75" customHeight="1">
      <c r="A12" s="524"/>
      <c r="B12" s="62" t="s">
        <v>6</v>
      </c>
      <c r="C12" s="52">
        <v>9939.675999999998</v>
      </c>
      <c r="D12" s="61">
        <v>1289.9029999999982</v>
      </c>
      <c r="E12" s="393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9">
        <f t="shared" si="3"/>
        <v>31229.667</v>
      </c>
      <c r="M12" s="415">
        <f t="shared" si="3"/>
        <v>17228.545999999995</v>
      </c>
      <c r="N12" s="429">
        <f t="shared" si="3"/>
        <v>48458.212999999996</v>
      </c>
      <c r="O12" s="55">
        <f t="shared" si="4"/>
        <v>59687.791999999994</v>
      </c>
    </row>
    <row r="13" spans="1:15" ht="18.75" customHeight="1">
      <c r="A13" s="524"/>
      <c r="B13" s="62" t="s">
        <v>5</v>
      </c>
      <c r="C13" s="52">
        <v>10024.576999999981</v>
      </c>
      <c r="D13" s="61">
        <v>1081.1619999999996</v>
      </c>
      <c r="E13" s="393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9">
        <v>3305.784</v>
      </c>
      <c r="J13" s="58">
        <v>2031.0500000000002</v>
      </c>
      <c r="K13" s="57">
        <f t="shared" si="2"/>
        <v>5336.834000000001</v>
      </c>
      <c r="L13" s="369">
        <f t="shared" si="3"/>
        <v>28091.260000000002</v>
      </c>
      <c r="M13" s="415">
        <f t="shared" si="3"/>
        <v>17913.268</v>
      </c>
      <c r="N13" s="429">
        <f t="shared" si="3"/>
        <v>46004.528000000006</v>
      </c>
      <c r="O13" s="55">
        <f t="shared" si="4"/>
        <v>57110.266999999985</v>
      </c>
    </row>
    <row r="14" spans="1:15" ht="18.75" customHeight="1">
      <c r="A14" s="524"/>
      <c r="B14" s="62" t="s">
        <v>16</v>
      </c>
      <c r="C14" s="52">
        <v>10151.062999999995</v>
      </c>
      <c r="D14" s="61">
        <v>1176.3979999999992</v>
      </c>
      <c r="E14" s="393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9">
        <f t="shared" si="3"/>
        <v>31637.022999999997</v>
      </c>
      <c r="M14" s="415">
        <f t="shared" si="3"/>
        <v>17089.205</v>
      </c>
      <c r="N14" s="429">
        <f t="shared" si="3"/>
        <v>48726.228</v>
      </c>
      <c r="O14" s="55">
        <f t="shared" si="4"/>
        <v>60053.689</v>
      </c>
    </row>
    <row r="15" spans="1:15" s="69" customFormat="1" ht="18.75" customHeight="1">
      <c r="A15" s="524"/>
      <c r="B15" s="62" t="s">
        <v>15</v>
      </c>
      <c r="C15" s="52">
        <v>11758.83799999999</v>
      </c>
      <c r="D15" s="61">
        <v>1480.0359999999991</v>
      </c>
      <c r="E15" s="393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9">
        <f t="shared" si="3"/>
        <v>30811.11500000001</v>
      </c>
      <c r="M15" s="415">
        <f t="shared" si="3"/>
        <v>16849.129999999997</v>
      </c>
      <c r="N15" s="429">
        <f t="shared" si="3"/>
        <v>47660.245</v>
      </c>
      <c r="O15" s="55">
        <f t="shared" si="4"/>
        <v>60899.11899999999</v>
      </c>
    </row>
    <row r="16" spans="1:15" s="389" customFormat="1" ht="18.75" customHeight="1">
      <c r="A16" s="524"/>
      <c r="B16" s="68" t="s">
        <v>14</v>
      </c>
      <c r="C16" s="52">
        <v>11047.405000000008</v>
      </c>
      <c r="D16" s="61">
        <v>1416.4449999999972</v>
      </c>
      <c r="E16" s="393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9">
        <f t="shared" si="3"/>
        <v>26934.134000000002</v>
      </c>
      <c r="M16" s="415">
        <f t="shared" si="3"/>
        <v>17199.803999999996</v>
      </c>
      <c r="N16" s="429">
        <f t="shared" si="3"/>
        <v>44133.938</v>
      </c>
      <c r="O16" s="55">
        <f t="shared" si="4"/>
        <v>56597.78800000001</v>
      </c>
    </row>
    <row r="17" spans="1:15" s="402" customFormat="1" ht="18.75" customHeight="1">
      <c r="A17" s="524"/>
      <c r="B17" s="62" t="s">
        <v>13</v>
      </c>
      <c r="C17" s="52">
        <v>10698.71700000001</v>
      </c>
      <c r="D17" s="61">
        <v>1655.5049999999974</v>
      </c>
      <c r="E17" s="393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9">
        <f t="shared" si="3"/>
        <v>24477.672999999995</v>
      </c>
      <c r="M17" s="415">
        <f t="shared" si="3"/>
        <v>16499.288</v>
      </c>
      <c r="N17" s="429">
        <f t="shared" si="3"/>
        <v>40976.96099999999</v>
      </c>
      <c r="O17" s="55">
        <f t="shared" si="4"/>
        <v>53331.183</v>
      </c>
    </row>
    <row r="18" spans="1:15" s="413" customFormat="1" ht="18.75" customHeight="1">
      <c r="A18" s="524"/>
      <c r="B18" s="62" t="s">
        <v>12</v>
      </c>
      <c r="C18" s="52">
        <v>12226.77099999999</v>
      </c>
      <c r="D18" s="61">
        <v>1404.2679999999968</v>
      </c>
      <c r="E18" s="393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69">
        <f t="shared" si="3"/>
        <v>27404.367999999995</v>
      </c>
      <c r="M18" s="415">
        <f t="shared" si="3"/>
        <v>17700.154000000002</v>
      </c>
      <c r="N18" s="429">
        <f t="shared" si="3"/>
        <v>45104.522</v>
      </c>
      <c r="O18" s="55">
        <f t="shared" si="4"/>
        <v>58735.56099999999</v>
      </c>
    </row>
    <row r="19" spans="1:15" ht="18.75" customHeight="1">
      <c r="A19" s="524"/>
      <c r="B19" s="62" t="s">
        <v>11</v>
      </c>
      <c r="C19" s="52">
        <v>10965.478000000001</v>
      </c>
      <c r="D19" s="61">
        <v>1288.1589999999994</v>
      </c>
      <c r="E19" s="393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9">
        <f t="shared" si="3"/>
        <v>27736.664999999994</v>
      </c>
      <c r="M19" s="415">
        <f t="shared" si="3"/>
        <v>17903.163</v>
      </c>
      <c r="N19" s="429">
        <f t="shared" si="3"/>
        <v>45639.827999999994</v>
      </c>
      <c r="O19" s="55">
        <f t="shared" si="4"/>
        <v>57893.465</v>
      </c>
    </row>
    <row r="20" spans="1:15" s="422" customFormat="1" ht="18.75" customHeight="1">
      <c r="A20" s="525"/>
      <c r="B20" s="62" t="s">
        <v>10</v>
      </c>
      <c r="C20" s="52">
        <v>11214.895999999999</v>
      </c>
      <c r="D20" s="61">
        <v>1349.9679999999996</v>
      </c>
      <c r="E20" s="393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9">
        <f t="shared" si="3"/>
        <v>31560.054000000004</v>
      </c>
      <c r="M20" s="415">
        <f t="shared" si="3"/>
        <v>20187.087000000003</v>
      </c>
      <c r="N20" s="429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24"/>
      <c r="B21" s="62" t="s">
        <v>9</v>
      </c>
      <c r="C21" s="52">
        <v>11443.944000000003</v>
      </c>
      <c r="D21" s="61">
        <v>1262.3880000000017</v>
      </c>
      <c r="E21" s="393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9">
        <f t="shared" si="3"/>
        <v>28300.12400000001</v>
      </c>
      <c r="M21" s="415">
        <f t="shared" si="3"/>
        <v>19791.447</v>
      </c>
      <c r="N21" s="429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26"/>
      <c r="B22" s="62" t="s">
        <v>8</v>
      </c>
      <c r="C22" s="52">
        <v>11860.885000000007</v>
      </c>
      <c r="D22" s="61">
        <v>1465.5379999999982</v>
      </c>
      <c r="E22" s="393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9">
        <f t="shared" si="3"/>
        <v>26693.46099999999</v>
      </c>
      <c r="M22" s="415">
        <f t="shared" si="3"/>
        <v>20610.835000000003</v>
      </c>
      <c r="N22" s="429">
        <f t="shared" si="3"/>
        <v>47304.295999999995</v>
      </c>
      <c r="O22" s="55">
        <f t="shared" si="4"/>
        <v>60630.719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10653.712</v>
      </c>
      <c r="D24" s="61">
        <v>1017.6409999999993</v>
      </c>
      <c r="E24" s="393">
        <f t="shared" si="0"/>
        <v>11671.353</v>
      </c>
      <c r="F24" s="60">
        <v>25908.55299999999</v>
      </c>
      <c r="G24" s="50">
        <v>12976.106999999996</v>
      </c>
      <c r="H24" s="56">
        <f>G24+F24</f>
        <v>38884.65999999999</v>
      </c>
      <c r="I24" s="59">
        <v>4100.289</v>
      </c>
      <c r="J24" s="58">
        <v>1868.2300000000005</v>
      </c>
      <c r="K24" s="57">
        <f>J24+I24</f>
        <v>5968.519</v>
      </c>
      <c r="L24" s="369">
        <f t="shared" si="3"/>
        <v>30008.84199999999</v>
      </c>
      <c r="M24" s="415">
        <f t="shared" si="3"/>
        <v>14844.336999999996</v>
      </c>
      <c r="N24" s="429">
        <f t="shared" si="3"/>
        <v>44853.17899999999</v>
      </c>
      <c r="O24" s="55">
        <f t="shared" si="4"/>
        <v>56524.53199999999</v>
      </c>
    </row>
    <row r="25" spans="1:15" ht="19.5" customHeight="1">
      <c r="A25" s="63"/>
      <c r="B25" s="90" t="s">
        <v>6</v>
      </c>
      <c r="C25" s="52">
        <v>10965.95799999999</v>
      </c>
      <c r="D25" s="61">
        <v>836.9979999999988</v>
      </c>
      <c r="E25" s="393">
        <f>D25+C25</f>
        <v>11802.95599999999</v>
      </c>
      <c r="F25" s="60">
        <v>27117.07999999999</v>
      </c>
      <c r="G25" s="50">
        <v>13263.315000000002</v>
      </c>
      <c r="H25" s="56">
        <f>G25+F25</f>
        <v>40380.39499999999</v>
      </c>
      <c r="I25" s="59">
        <v>3039.6059999999993</v>
      </c>
      <c r="J25" s="58">
        <v>1770.657</v>
      </c>
      <c r="K25" s="57">
        <f>J25+I25</f>
        <v>4810.262999999999</v>
      </c>
      <c r="L25" s="369">
        <f aca="true" t="shared" si="5" ref="L25:N26">I25+F25</f>
        <v>30156.68599999999</v>
      </c>
      <c r="M25" s="415">
        <f t="shared" si="5"/>
        <v>15033.972000000002</v>
      </c>
      <c r="N25" s="429">
        <f t="shared" si="5"/>
        <v>45190.65799999999</v>
      </c>
      <c r="O25" s="55">
        <f>N25+E25</f>
        <v>56993.61399999998</v>
      </c>
    </row>
    <row r="26" spans="1:15" ht="19.5" customHeight="1" thickBot="1">
      <c r="A26" s="63"/>
      <c r="B26" s="90" t="s">
        <v>5</v>
      </c>
      <c r="C26" s="52">
        <v>11596.94799999999</v>
      </c>
      <c r="D26" s="61">
        <v>1472.2190000000003</v>
      </c>
      <c r="E26" s="393">
        <f>D26+C26</f>
        <v>13069.16699999999</v>
      </c>
      <c r="F26" s="60">
        <v>24594.673000000003</v>
      </c>
      <c r="G26" s="50">
        <v>15159.971999999994</v>
      </c>
      <c r="H26" s="56">
        <f>G26+F26</f>
        <v>39754.645</v>
      </c>
      <c r="I26" s="59">
        <v>2973.897</v>
      </c>
      <c r="J26" s="58">
        <v>2387.3499999999995</v>
      </c>
      <c r="K26" s="57">
        <f>J26+I26</f>
        <v>5361.246999999999</v>
      </c>
      <c r="L26" s="369">
        <f t="shared" si="5"/>
        <v>27568.570000000003</v>
      </c>
      <c r="M26" s="415">
        <f t="shared" si="5"/>
        <v>17547.321999999993</v>
      </c>
      <c r="N26" s="429">
        <f t="shared" si="5"/>
        <v>45115.89199999999</v>
      </c>
      <c r="O26" s="55">
        <f>N26+E26</f>
        <v>58185.05899999998</v>
      </c>
    </row>
    <row r="27" spans="1:15" ht="18" customHeight="1">
      <c r="A27" s="53" t="s">
        <v>4</v>
      </c>
      <c r="B27" s="41"/>
      <c r="C27" s="40"/>
      <c r="D27" s="39"/>
      <c r="E27" s="395"/>
      <c r="F27" s="40"/>
      <c r="G27" s="39"/>
      <c r="H27" s="38"/>
      <c r="I27" s="40"/>
      <c r="J27" s="39"/>
      <c r="K27" s="38"/>
      <c r="L27" s="89"/>
      <c r="M27" s="416"/>
      <c r="N27" s="430"/>
      <c r="O27" s="36"/>
    </row>
    <row r="28" spans="1:15" ht="18" customHeight="1">
      <c r="A28" s="35" t="s">
        <v>149</v>
      </c>
      <c r="B28" s="48"/>
      <c r="C28" s="52">
        <f>SUM(C11:C13)</f>
        <v>29768.79199999998</v>
      </c>
      <c r="D28" s="50">
        <f aca="true" t="shared" si="6" ref="D28:O28">SUM(D11:D13)</f>
        <v>3525.396999999997</v>
      </c>
      <c r="E28" s="396">
        <f t="shared" si="6"/>
        <v>33294.18899999998</v>
      </c>
      <c r="F28" s="52">
        <f t="shared" si="6"/>
        <v>80131.381</v>
      </c>
      <c r="G28" s="50">
        <f t="shared" si="6"/>
        <v>46140.609</v>
      </c>
      <c r="H28" s="51">
        <f t="shared" si="6"/>
        <v>126271.99</v>
      </c>
      <c r="I28" s="52">
        <f t="shared" si="6"/>
        <v>10587.08</v>
      </c>
      <c r="J28" s="50">
        <f t="shared" si="6"/>
        <v>6070.862999999999</v>
      </c>
      <c r="K28" s="51">
        <f t="shared" si="6"/>
        <v>16657.943</v>
      </c>
      <c r="L28" s="52">
        <f t="shared" si="6"/>
        <v>90718.46100000001</v>
      </c>
      <c r="M28" s="417">
        <f t="shared" si="6"/>
        <v>52211.471999999994</v>
      </c>
      <c r="N28" s="431">
        <f t="shared" si="6"/>
        <v>142929.93300000002</v>
      </c>
      <c r="O28" s="49">
        <f t="shared" si="6"/>
        <v>176224.12199999997</v>
      </c>
    </row>
    <row r="29" spans="1:15" ht="18" customHeight="1" thickBot="1">
      <c r="A29" s="35" t="s">
        <v>150</v>
      </c>
      <c r="B29" s="48"/>
      <c r="C29" s="47">
        <f>SUM(C24:C26)</f>
        <v>33216.61799999998</v>
      </c>
      <c r="D29" s="44">
        <f aca="true" t="shared" si="7" ref="D29:O29">SUM(D24:D26)</f>
        <v>3326.8579999999984</v>
      </c>
      <c r="E29" s="397">
        <f t="shared" si="7"/>
        <v>36543.47599999998</v>
      </c>
      <c r="F29" s="46">
        <f t="shared" si="7"/>
        <v>77620.30599999998</v>
      </c>
      <c r="G29" s="44">
        <f t="shared" si="7"/>
        <v>41399.39399999999</v>
      </c>
      <c r="H29" s="45">
        <f t="shared" si="7"/>
        <v>119019.69999999998</v>
      </c>
      <c r="I29" s="46">
        <f t="shared" si="7"/>
        <v>10113.791999999998</v>
      </c>
      <c r="J29" s="44">
        <f t="shared" si="7"/>
        <v>6026.237</v>
      </c>
      <c r="K29" s="45">
        <f t="shared" si="7"/>
        <v>16140.028999999999</v>
      </c>
      <c r="L29" s="46">
        <f t="shared" si="7"/>
        <v>87734.09799999998</v>
      </c>
      <c r="M29" s="418">
        <f t="shared" si="7"/>
        <v>47425.630999999994</v>
      </c>
      <c r="N29" s="432">
        <f t="shared" si="7"/>
        <v>135159.72899999996</v>
      </c>
      <c r="O29" s="43">
        <f t="shared" si="7"/>
        <v>171703.20499999996</v>
      </c>
    </row>
    <row r="30" spans="1:15" ht="17.25" customHeight="1">
      <c r="A30" s="42" t="s">
        <v>3</v>
      </c>
      <c r="B30" s="41"/>
      <c r="C30" s="40"/>
      <c r="D30" s="39"/>
      <c r="E30" s="398"/>
      <c r="F30" s="40"/>
      <c r="G30" s="39"/>
      <c r="H30" s="37"/>
      <c r="I30" s="40"/>
      <c r="J30" s="39"/>
      <c r="K30" s="38"/>
      <c r="L30" s="89"/>
      <c r="M30" s="416"/>
      <c r="N30" s="433"/>
      <c r="O30" s="36"/>
    </row>
    <row r="31" spans="1:15" ht="17.25" customHeight="1">
      <c r="A31" s="35" t="s">
        <v>151</v>
      </c>
      <c r="B31" s="34"/>
      <c r="C31" s="456">
        <f>(C26/C13-1)*100</f>
        <v>15.685160580840574</v>
      </c>
      <c r="D31" s="457">
        <f aca="true" t="shared" si="8" ref="D31:O31">(D26/D13-1)*100</f>
        <v>36.17006517062207</v>
      </c>
      <c r="E31" s="458">
        <f t="shared" si="8"/>
        <v>17.679399813015696</v>
      </c>
      <c r="F31" s="456">
        <f t="shared" si="8"/>
        <v>-0.7698177755391944</v>
      </c>
      <c r="G31" s="459">
        <f t="shared" si="8"/>
        <v>-4.547513451836549</v>
      </c>
      <c r="H31" s="460">
        <f t="shared" si="8"/>
        <v>-2.2451457414821907</v>
      </c>
      <c r="I31" s="461">
        <f t="shared" si="8"/>
        <v>-10.039585163458964</v>
      </c>
      <c r="J31" s="457">
        <f t="shared" si="8"/>
        <v>17.542650353265522</v>
      </c>
      <c r="K31" s="462">
        <f t="shared" si="8"/>
        <v>0.45744349552558905</v>
      </c>
      <c r="L31" s="461">
        <f t="shared" si="8"/>
        <v>-1.8606854943494788</v>
      </c>
      <c r="M31" s="463">
        <f t="shared" si="8"/>
        <v>-2.0428768218060944</v>
      </c>
      <c r="N31" s="464">
        <f t="shared" si="8"/>
        <v>-1.931627251995749</v>
      </c>
      <c r="O31" s="465">
        <f t="shared" si="8"/>
        <v>1.8819593331615758</v>
      </c>
    </row>
    <row r="32" spans="1:15" ht="7.5" customHeight="1" thickBot="1">
      <c r="A32" s="33"/>
      <c r="B32" s="32"/>
      <c r="C32" s="31"/>
      <c r="D32" s="30"/>
      <c r="E32" s="399"/>
      <c r="F32" s="29"/>
      <c r="G32" s="27"/>
      <c r="H32" s="26"/>
      <c r="I32" s="29"/>
      <c r="J32" s="27"/>
      <c r="K32" s="28"/>
      <c r="L32" s="29"/>
      <c r="M32" s="419"/>
      <c r="N32" s="434"/>
      <c r="O32" s="25"/>
    </row>
    <row r="33" spans="1:15" ht="17.25" customHeight="1">
      <c r="A33" s="24" t="s">
        <v>2</v>
      </c>
      <c r="B33" s="23"/>
      <c r="C33" s="22"/>
      <c r="D33" s="21"/>
      <c r="E33" s="400"/>
      <c r="F33" s="20"/>
      <c r="G33" s="18"/>
      <c r="H33" s="17"/>
      <c r="I33" s="20"/>
      <c r="J33" s="18"/>
      <c r="K33" s="19"/>
      <c r="L33" s="20"/>
      <c r="M33" s="420"/>
      <c r="N33" s="435"/>
      <c r="O33" s="16"/>
    </row>
    <row r="34" spans="1:15" ht="17.25" customHeight="1" thickBot="1">
      <c r="A34" s="444" t="s">
        <v>152</v>
      </c>
      <c r="B34" s="15"/>
      <c r="C34" s="14">
        <f aca="true" t="shared" si="9" ref="C34:O34">(C29/C28-1)*100</f>
        <v>11.582015151975277</v>
      </c>
      <c r="D34" s="10">
        <f t="shared" si="9"/>
        <v>-5.63167779401863</v>
      </c>
      <c r="E34" s="401">
        <f t="shared" si="9"/>
        <v>9.759321664209942</v>
      </c>
      <c r="F34" s="14">
        <f t="shared" si="9"/>
        <v>-3.1336973962797554</v>
      </c>
      <c r="G34" s="13">
        <f t="shared" si="9"/>
        <v>-10.275579587603634</v>
      </c>
      <c r="H34" s="9">
        <f t="shared" si="9"/>
        <v>-5.743387745770079</v>
      </c>
      <c r="I34" s="12">
        <f t="shared" si="9"/>
        <v>-4.470429995806235</v>
      </c>
      <c r="J34" s="10">
        <f t="shared" si="9"/>
        <v>-0.7350849459129449</v>
      </c>
      <c r="K34" s="11">
        <f t="shared" si="9"/>
        <v>-3.109111371073847</v>
      </c>
      <c r="L34" s="12">
        <f t="shared" si="9"/>
        <v>-3.2896975622194735</v>
      </c>
      <c r="M34" s="421">
        <f t="shared" si="9"/>
        <v>-9.166263307037203</v>
      </c>
      <c r="N34" s="436">
        <f t="shared" si="9"/>
        <v>-5.436372799531119</v>
      </c>
      <c r="O34" s="8">
        <f t="shared" si="9"/>
        <v>-2.565435962279905</v>
      </c>
    </row>
    <row r="35" spans="1:14" s="5" customFormat="1" ht="17.25" customHeight="1" thickTop="1">
      <c r="A35" s="88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8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A31:B31 P31:IV31 A34:B34 P34:IV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23.421875" style="93" customWidth="1"/>
    <col min="2" max="2" width="10.140625" style="93" customWidth="1"/>
    <col min="3" max="3" width="11.28125" style="93" customWidth="1"/>
    <col min="4" max="4" width="10.00390625" style="93" customWidth="1"/>
    <col min="5" max="5" width="9.00390625" style="93" customWidth="1"/>
    <col min="6" max="6" width="10.28125" style="93" customWidth="1"/>
    <col min="7" max="7" width="11.7109375" style="93" customWidth="1"/>
    <col min="8" max="8" width="10.28125" style="93" customWidth="1"/>
    <col min="9" max="9" width="7.7109375" style="93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customWidth="1"/>
    <col min="15" max="15" width="11.00390625" style="93" customWidth="1"/>
    <col min="16" max="16" width="11.140625" style="93" customWidth="1"/>
    <col min="17" max="17" width="7.7109375" style="93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39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8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153</v>
      </c>
      <c r="C6" s="554"/>
      <c r="D6" s="555"/>
      <c r="E6" s="559" t="s">
        <v>34</v>
      </c>
      <c r="F6" s="553" t="s">
        <v>154</v>
      </c>
      <c r="G6" s="554"/>
      <c r="H6" s="555"/>
      <c r="I6" s="561" t="s">
        <v>33</v>
      </c>
      <c r="J6" s="553" t="s">
        <v>155</v>
      </c>
      <c r="K6" s="554"/>
      <c r="L6" s="555"/>
      <c r="M6" s="559" t="s">
        <v>34</v>
      </c>
      <c r="N6" s="553" t="s">
        <v>156</v>
      </c>
      <c r="O6" s="554"/>
      <c r="P6" s="555"/>
      <c r="Q6" s="559" t="s">
        <v>33</v>
      </c>
    </row>
    <row r="7" spans="1:17" s="115" customFormat="1" ht="1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96" customFormat="1" ht="17.25" customHeight="1" thickBot="1">
      <c r="A8" s="114" t="s">
        <v>24</v>
      </c>
      <c r="B8" s="110">
        <f>SUM(B9:B20)</f>
        <v>1582859</v>
      </c>
      <c r="C8" s="109">
        <f>SUM(C9:C20)</f>
        <v>67739</v>
      </c>
      <c r="D8" s="109">
        <f aca="true" t="shared" si="0" ref="D8:D17">C8+B8</f>
        <v>1650598</v>
      </c>
      <c r="E8" s="111">
        <f aca="true" t="shared" si="1" ref="E8:E17">(D8/$D$8)</f>
        <v>1</v>
      </c>
      <c r="F8" s="110">
        <f>SUM(F9:F20)</f>
        <v>1478654</v>
      </c>
      <c r="G8" s="109">
        <f>SUM(G9:G20)</f>
        <v>77348</v>
      </c>
      <c r="H8" s="109">
        <f aca="true" t="shared" si="2" ref="H8:H17">G8+F8</f>
        <v>1556002</v>
      </c>
      <c r="I8" s="108">
        <f>(D8/H8-1)*100</f>
        <v>6.079426633127727</v>
      </c>
      <c r="J8" s="113">
        <f>SUM(J9:J20)</f>
        <v>4611639</v>
      </c>
      <c r="K8" s="112">
        <f>SUM(K9:K20)</f>
        <v>207003</v>
      </c>
      <c r="L8" s="109">
        <f aca="true" t="shared" si="3" ref="L8:L17">K8+J8</f>
        <v>4818642</v>
      </c>
      <c r="M8" s="111">
        <f aca="true" t="shared" si="4" ref="M8:M17">(L8/$L$8)</f>
        <v>1</v>
      </c>
      <c r="N8" s="110">
        <f>SUM(N9:N20)</f>
        <v>4352320</v>
      </c>
      <c r="O8" s="109">
        <f>SUM(O9:O20)</f>
        <v>215898</v>
      </c>
      <c r="P8" s="109">
        <f aca="true" t="shared" si="5" ref="P8:P17">O8+N8</f>
        <v>4568218</v>
      </c>
      <c r="Q8" s="108">
        <f>(L8/P8-1)*100</f>
        <v>5.481874989328439</v>
      </c>
    </row>
    <row r="9" spans="1:17" s="96" customFormat="1" ht="18" customHeight="1" thickTop="1">
      <c r="A9" s="107" t="s">
        <v>157</v>
      </c>
      <c r="B9" s="104">
        <v>943514</v>
      </c>
      <c r="C9" s="103">
        <v>21972</v>
      </c>
      <c r="D9" s="103">
        <f t="shared" si="0"/>
        <v>965486</v>
      </c>
      <c r="E9" s="105">
        <f t="shared" si="1"/>
        <v>0.5849310371150335</v>
      </c>
      <c r="F9" s="104">
        <v>839490</v>
      </c>
      <c r="G9" s="103">
        <v>32887</v>
      </c>
      <c r="H9" s="103">
        <f t="shared" si="2"/>
        <v>872377</v>
      </c>
      <c r="I9" s="106">
        <f>(D9/H9-1)*100</f>
        <v>10.673023245683911</v>
      </c>
      <c r="J9" s="104">
        <v>2674958</v>
      </c>
      <c r="K9" s="103">
        <v>68584</v>
      </c>
      <c r="L9" s="103">
        <f t="shared" si="3"/>
        <v>2743542</v>
      </c>
      <c r="M9" s="105">
        <f t="shared" si="4"/>
        <v>0.5693599981073506</v>
      </c>
      <c r="N9" s="104">
        <v>2461598</v>
      </c>
      <c r="O9" s="103">
        <v>88640</v>
      </c>
      <c r="P9" s="103">
        <f t="shared" si="5"/>
        <v>2550238</v>
      </c>
      <c r="Q9" s="102">
        <f>(L9/P9-1)*100</f>
        <v>7.579841567728196</v>
      </c>
    </row>
    <row r="10" spans="1:17" s="96" customFormat="1" ht="18" customHeight="1">
      <c r="A10" s="107" t="s">
        <v>158</v>
      </c>
      <c r="B10" s="104">
        <v>252493</v>
      </c>
      <c r="C10" s="103">
        <v>0</v>
      </c>
      <c r="D10" s="103">
        <f t="shared" si="0"/>
        <v>252493</v>
      </c>
      <c r="E10" s="105">
        <f t="shared" si="1"/>
        <v>0.15297062034486894</v>
      </c>
      <c r="F10" s="104">
        <v>268222</v>
      </c>
      <c r="G10" s="103"/>
      <c r="H10" s="103">
        <f t="shared" si="2"/>
        <v>268222</v>
      </c>
      <c r="I10" s="106">
        <f>(D10/H10-1)*100</f>
        <v>-5.864172215552788</v>
      </c>
      <c r="J10" s="104">
        <v>748412</v>
      </c>
      <c r="K10" s="103"/>
      <c r="L10" s="103">
        <f t="shared" si="3"/>
        <v>748412</v>
      </c>
      <c r="M10" s="105">
        <f t="shared" si="4"/>
        <v>0.15531595831356634</v>
      </c>
      <c r="N10" s="104">
        <v>793700</v>
      </c>
      <c r="O10" s="103"/>
      <c r="P10" s="103">
        <f t="shared" si="5"/>
        <v>793700</v>
      </c>
      <c r="Q10" s="102">
        <f>(L10/P10-1)*100</f>
        <v>-5.705934232077614</v>
      </c>
    </row>
    <row r="11" spans="1:17" s="96" customFormat="1" ht="18" customHeight="1">
      <c r="A11" s="107" t="s">
        <v>159</v>
      </c>
      <c r="B11" s="104">
        <v>171168</v>
      </c>
      <c r="C11" s="103">
        <v>0</v>
      </c>
      <c r="D11" s="103">
        <f t="shared" si="0"/>
        <v>171168</v>
      </c>
      <c r="E11" s="105">
        <f t="shared" si="1"/>
        <v>0.10370059820743754</v>
      </c>
      <c r="F11" s="104">
        <v>134344</v>
      </c>
      <c r="G11" s="103"/>
      <c r="H11" s="103">
        <f t="shared" si="2"/>
        <v>134344</v>
      </c>
      <c r="I11" s="106">
        <f>(D11/H11-1)*100</f>
        <v>27.41023045316502</v>
      </c>
      <c r="J11" s="104">
        <v>513779</v>
      </c>
      <c r="K11" s="103"/>
      <c r="L11" s="103">
        <f t="shared" si="3"/>
        <v>513779</v>
      </c>
      <c r="M11" s="105">
        <f t="shared" si="4"/>
        <v>0.10662319383759988</v>
      </c>
      <c r="N11" s="104">
        <v>397519</v>
      </c>
      <c r="O11" s="103"/>
      <c r="P11" s="103">
        <f t="shared" si="5"/>
        <v>397519</v>
      </c>
      <c r="Q11" s="102">
        <f>(L11/P11-1)*100</f>
        <v>29.246400800968008</v>
      </c>
    </row>
    <row r="12" spans="1:17" s="96" customFormat="1" ht="18" customHeight="1">
      <c r="A12" s="107" t="s">
        <v>160</v>
      </c>
      <c r="B12" s="104">
        <v>69754</v>
      </c>
      <c r="C12" s="103">
        <v>0</v>
      </c>
      <c r="D12" s="103">
        <f t="shared" si="0"/>
        <v>69754</v>
      </c>
      <c r="E12" s="105">
        <f t="shared" si="1"/>
        <v>0.04225983552627593</v>
      </c>
      <c r="F12" s="104">
        <v>61437</v>
      </c>
      <c r="G12" s="103">
        <v>418</v>
      </c>
      <c r="H12" s="103">
        <f t="shared" si="2"/>
        <v>61855</v>
      </c>
      <c r="I12" s="106">
        <f>(D12/H12-1)*100</f>
        <v>12.770188343707067</v>
      </c>
      <c r="J12" s="104">
        <v>201000</v>
      </c>
      <c r="K12" s="103">
        <v>17</v>
      </c>
      <c r="L12" s="103">
        <f t="shared" si="3"/>
        <v>201017</v>
      </c>
      <c r="M12" s="105">
        <f t="shared" si="4"/>
        <v>0.04171652511226192</v>
      </c>
      <c r="N12" s="104">
        <v>180614</v>
      </c>
      <c r="O12" s="103">
        <v>601</v>
      </c>
      <c r="P12" s="103">
        <f t="shared" si="5"/>
        <v>181215</v>
      </c>
      <c r="Q12" s="102">
        <f>(L12/P12-1)*100</f>
        <v>10.92735148856332</v>
      </c>
    </row>
    <row r="13" spans="1:17" s="96" customFormat="1" ht="18" customHeight="1">
      <c r="A13" s="107" t="s">
        <v>161</v>
      </c>
      <c r="B13" s="104">
        <v>64362</v>
      </c>
      <c r="C13" s="103">
        <v>0</v>
      </c>
      <c r="D13" s="103">
        <f>C13+B13</f>
        <v>64362</v>
      </c>
      <c r="E13" s="105">
        <f>(D13/$D$8)</f>
        <v>0.03899314066780646</v>
      </c>
      <c r="F13" s="104">
        <v>97987</v>
      </c>
      <c r="G13" s="103"/>
      <c r="H13" s="103">
        <f>G13+F13</f>
        <v>97987</v>
      </c>
      <c r="I13" s="106">
        <f>(D13/H13-1)*100</f>
        <v>-34.315776582607896</v>
      </c>
      <c r="J13" s="104">
        <v>232390</v>
      </c>
      <c r="K13" s="103"/>
      <c r="L13" s="103">
        <f>K13+J13</f>
        <v>232390</v>
      </c>
      <c r="M13" s="105">
        <f>(L13/$L$8)</f>
        <v>0.04822728063217811</v>
      </c>
      <c r="N13" s="104">
        <v>292270</v>
      </c>
      <c r="O13" s="103"/>
      <c r="P13" s="103">
        <f>O13+N13</f>
        <v>292270</v>
      </c>
      <c r="Q13" s="102">
        <f>(L13/P13-1)*100</f>
        <v>-20.487905019331443</v>
      </c>
    </row>
    <row r="14" spans="1:17" s="96" customFormat="1" ht="18" customHeight="1">
      <c r="A14" s="107" t="s">
        <v>162</v>
      </c>
      <c r="B14" s="104">
        <v>58911</v>
      </c>
      <c r="C14" s="103">
        <v>0</v>
      </c>
      <c r="D14" s="103">
        <f>C14+B14</f>
        <v>58911</v>
      </c>
      <c r="E14" s="105">
        <f>(D14/$D$8)</f>
        <v>0.035690701188296606</v>
      </c>
      <c r="F14" s="104">
        <v>55273</v>
      </c>
      <c r="G14" s="103"/>
      <c r="H14" s="103">
        <f>G14+F14</f>
        <v>55273</v>
      </c>
      <c r="I14" s="106">
        <f>(D14/H14-1)*100</f>
        <v>6.581875418377869</v>
      </c>
      <c r="J14" s="104">
        <v>172318</v>
      </c>
      <c r="K14" s="103"/>
      <c r="L14" s="103">
        <f>K14+J14</f>
        <v>172318</v>
      </c>
      <c r="M14" s="105">
        <f>(L14/$L$8)</f>
        <v>0.0357606977235495</v>
      </c>
      <c r="N14" s="104">
        <v>163286</v>
      </c>
      <c r="O14" s="103"/>
      <c r="P14" s="103">
        <f>O14+N14</f>
        <v>163286</v>
      </c>
      <c r="Q14" s="102">
        <f>(L14/P14-1)*100</f>
        <v>5.531398895190032</v>
      </c>
    </row>
    <row r="15" spans="1:17" s="96" customFormat="1" ht="18" customHeight="1">
      <c r="A15" s="107" t="s">
        <v>163</v>
      </c>
      <c r="B15" s="104">
        <v>22657</v>
      </c>
      <c r="C15" s="103">
        <v>0</v>
      </c>
      <c r="D15" s="103">
        <f>C15+B15</f>
        <v>22657</v>
      </c>
      <c r="E15" s="105">
        <f>(D15/$D$8)</f>
        <v>0.013726540320538374</v>
      </c>
      <c r="F15" s="104">
        <v>21901</v>
      </c>
      <c r="G15" s="103"/>
      <c r="H15" s="103">
        <f>G15+F15</f>
        <v>21901</v>
      </c>
      <c r="I15" s="106">
        <f>(D15/H15-1)*100</f>
        <v>3.4518971736450466</v>
      </c>
      <c r="J15" s="104">
        <v>68782</v>
      </c>
      <c r="K15" s="103"/>
      <c r="L15" s="103">
        <f>K15+J15</f>
        <v>68782</v>
      </c>
      <c r="M15" s="105">
        <f>(L15/$L$8)</f>
        <v>0.014274146118346206</v>
      </c>
      <c r="N15" s="104">
        <v>63333</v>
      </c>
      <c r="O15" s="103"/>
      <c r="P15" s="103">
        <f>O15+N15</f>
        <v>63333</v>
      </c>
      <c r="Q15" s="102">
        <f>(L15/P15-1)*100</f>
        <v>8.603729493313118</v>
      </c>
    </row>
    <row r="16" spans="1:17" s="96" customFormat="1" ht="18" customHeight="1">
      <c r="A16" s="479" t="s">
        <v>164</v>
      </c>
      <c r="B16" s="480">
        <v>0</v>
      </c>
      <c r="C16" s="481">
        <v>15742</v>
      </c>
      <c r="D16" s="481">
        <f t="shared" si="0"/>
        <v>15742</v>
      </c>
      <c r="E16" s="482">
        <f t="shared" si="1"/>
        <v>0.009537149566399571</v>
      </c>
      <c r="F16" s="480"/>
      <c r="G16" s="481">
        <v>15160</v>
      </c>
      <c r="H16" s="481">
        <f t="shared" si="2"/>
        <v>15160</v>
      </c>
      <c r="I16" s="106">
        <f>(D16/H16-1)*100</f>
        <v>3.839050131926114</v>
      </c>
      <c r="J16" s="480"/>
      <c r="K16" s="481">
        <v>54559</v>
      </c>
      <c r="L16" s="481">
        <f t="shared" si="3"/>
        <v>54559</v>
      </c>
      <c r="M16" s="482">
        <f t="shared" si="4"/>
        <v>0.011322484633637444</v>
      </c>
      <c r="N16" s="480"/>
      <c r="O16" s="481">
        <v>44537</v>
      </c>
      <c r="P16" s="481">
        <f t="shared" si="5"/>
        <v>44537</v>
      </c>
      <c r="Q16" s="102">
        <f>(L16/P16-1)*100</f>
        <v>22.50263825583223</v>
      </c>
    </row>
    <row r="17" spans="1:17" s="96" customFormat="1" ht="18" customHeight="1">
      <c r="A17" s="107" t="s">
        <v>165</v>
      </c>
      <c r="B17" s="104">
        <v>0</v>
      </c>
      <c r="C17" s="103">
        <v>8587</v>
      </c>
      <c r="D17" s="103">
        <f t="shared" si="0"/>
        <v>8587</v>
      </c>
      <c r="E17" s="105">
        <f t="shared" si="1"/>
        <v>0.005202356963960941</v>
      </c>
      <c r="F17" s="104"/>
      <c r="G17" s="103"/>
      <c r="H17" s="103">
        <f t="shared" si="2"/>
        <v>0</v>
      </c>
      <c r="I17" s="106"/>
      <c r="J17" s="104"/>
      <c r="K17" s="103">
        <v>23041</v>
      </c>
      <c r="L17" s="103">
        <f t="shared" si="3"/>
        <v>23041</v>
      </c>
      <c r="M17" s="105">
        <f t="shared" si="4"/>
        <v>0.004781637648117457</v>
      </c>
      <c r="N17" s="104"/>
      <c r="O17" s="103"/>
      <c r="P17" s="103">
        <f t="shared" si="5"/>
        <v>0</v>
      </c>
      <c r="Q17" s="102"/>
    </row>
    <row r="18" spans="1:17" s="96" customFormat="1" ht="18" customHeight="1">
      <c r="A18" s="107" t="s">
        <v>166</v>
      </c>
      <c r="B18" s="104">
        <v>0</v>
      </c>
      <c r="C18" s="103">
        <v>2909</v>
      </c>
      <c r="D18" s="103">
        <f>C18+B18</f>
        <v>2909</v>
      </c>
      <c r="E18" s="105">
        <f>(D18/$D$8)</f>
        <v>0.0017623915696008356</v>
      </c>
      <c r="F18" s="104"/>
      <c r="G18" s="103">
        <v>2862</v>
      </c>
      <c r="H18" s="103">
        <f>G18+F18</f>
        <v>2862</v>
      </c>
      <c r="I18" s="106">
        <f>(D18/H18-1)*100</f>
        <v>1.6422082459818244</v>
      </c>
      <c r="J18" s="104"/>
      <c r="K18" s="103">
        <v>5944</v>
      </c>
      <c r="L18" s="103">
        <f>K18+J18</f>
        <v>5944</v>
      </c>
      <c r="M18" s="105">
        <f>(L18/$L$8)</f>
        <v>0.0012335425624065868</v>
      </c>
      <c r="N18" s="104"/>
      <c r="O18" s="103">
        <v>8703</v>
      </c>
      <c r="P18" s="103">
        <f>O18+N18</f>
        <v>8703</v>
      </c>
      <c r="Q18" s="102">
        <f>(L18/P18-1)*100</f>
        <v>-31.701712053314946</v>
      </c>
    </row>
    <row r="19" spans="1:17" s="96" customFormat="1" ht="18" customHeight="1">
      <c r="A19" s="107" t="s">
        <v>167</v>
      </c>
      <c r="B19" s="104">
        <v>0</v>
      </c>
      <c r="C19" s="103">
        <v>2261</v>
      </c>
      <c r="D19" s="103">
        <f>C19+B19</f>
        <v>2261</v>
      </c>
      <c r="E19" s="105">
        <f>(D19/$D$8)</f>
        <v>0.0013698065791912992</v>
      </c>
      <c r="F19" s="104"/>
      <c r="G19" s="103">
        <v>5266</v>
      </c>
      <c r="H19" s="103">
        <f>G19+F19</f>
        <v>5266</v>
      </c>
      <c r="I19" s="106">
        <f>(D19/H19-1)*100</f>
        <v>-57.06418533991644</v>
      </c>
      <c r="J19" s="104"/>
      <c r="K19" s="103">
        <v>9334</v>
      </c>
      <c r="L19" s="103">
        <f>K19+J19</f>
        <v>9334</v>
      </c>
      <c r="M19" s="105">
        <f>(L19/$L$8)</f>
        <v>0.0019370602754884053</v>
      </c>
      <c r="N19" s="104"/>
      <c r="O19" s="103">
        <v>15398</v>
      </c>
      <c r="P19" s="103">
        <f>O19+N19</f>
        <v>15398</v>
      </c>
      <c r="Q19" s="102">
        <f>(L19/P19-1)*100</f>
        <v>-39.38173788803741</v>
      </c>
    </row>
    <row r="20" spans="1:17" s="96" customFormat="1" ht="18" customHeight="1" thickBot="1">
      <c r="A20" s="101" t="s">
        <v>168</v>
      </c>
      <c r="B20" s="98">
        <v>0</v>
      </c>
      <c r="C20" s="97">
        <v>16268</v>
      </c>
      <c r="D20" s="97">
        <f>C20+B20</f>
        <v>16268</v>
      </c>
      <c r="E20" s="99">
        <f>(D20/$D$8)</f>
        <v>0.00985582195059003</v>
      </c>
      <c r="F20" s="98">
        <v>0</v>
      </c>
      <c r="G20" s="97">
        <v>20755</v>
      </c>
      <c r="H20" s="97">
        <f>G20+F20</f>
        <v>20755</v>
      </c>
      <c r="I20" s="100">
        <f>(D20/H20-1)*100</f>
        <v>-21.61888701517707</v>
      </c>
      <c r="J20" s="98">
        <v>0</v>
      </c>
      <c r="K20" s="97">
        <v>45524</v>
      </c>
      <c r="L20" s="97">
        <f>K20+J20</f>
        <v>45524</v>
      </c>
      <c r="M20" s="99">
        <f>(L20/$L$8)</f>
        <v>0.009447475035497553</v>
      </c>
      <c r="N20" s="98">
        <v>0</v>
      </c>
      <c r="O20" s="97">
        <v>58019</v>
      </c>
      <c r="P20" s="97">
        <f>O20+N20</f>
        <v>58019</v>
      </c>
      <c r="Q20" s="437">
        <f>(L20/P20-1)*100</f>
        <v>-21.53604853582447</v>
      </c>
    </row>
    <row r="21" s="95" customFormat="1" ht="13.5">
      <c r="A21" s="94" t="s">
        <v>145</v>
      </c>
    </row>
    <row r="22" ht="14.25">
      <c r="A22" s="94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1:Q65536 I21:I65536 Q3 I3 I5 Q5">
    <cfRule type="cellIs" priority="3" dxfId="91" operator="lessThan" stopIfTrue="1">
      <formula>0</formula>
    </cfRule>
  </conditionalFormatting>
  <conditionalFormatting sqref="I8:I20 Q8:Q20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6" topLeftCell="A1" activePane="topLeft" state="split"/>
      <selection pane="topLeft" activeCell="N1" sqref="N1:Q1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28125" style="93" customWidth="1"/>
    <col min="3" max="3" width="11.8515625" style="93" customWidth="1"/>
    <col min="4" max="4" width="8.140625" style="93" customWidth="1"/>
    <col min="5" max="5" width="10.140625" style="93" customWidth="1"/>
    <col min="6" max="6" width="8.8515625" style="93" customWidth="1"/>
    <col min="7" max="7" width="12.28125" style="93" customWidth="1"/>
    <col min="8" max="8" width="8.00390625" style="93" customWidth="1"/>
    <col min="9" max="9" width="7.7109375" style="93" customWidth="1"/>
    <col min="10" max="10" width="9.28125" style="93" customWidth="1"/>
    <col min="11" max="11" width="11.28125" style="93" customWidth="1"/>
    <col min="12" max="12" width="8.140625" style="93" customWidth="1"/>
    <col min="13" max="13" width="10.2812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41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6.5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153</v>
      </c>
      <c r="C6" s="554"/>
      <c r="D6" s="555"/>
      <c r="E6" s="559" t="s">
        <v>34</v>
      </c>
      <c r="F6" s="553" t="s">
        <v>154</v>
      </c>
      <c r="G6" s="554"/>
      <c r="H6" s="555"/>
      <c r="I6" s="561" t="s">
        <v>33</v>
      </c>
      <c r="J6" s="553" t="s">
        <v>155</v>
      </c>
      <c r="K6" s="554"/>
      <c r="L6" s="555"/>
      <c r="M6" s="559" t="s">
        <v>34</v>
      </c>
      <c r="N6" s="553" t="s">
        <v>156</v>
      </c>
      <c r="O6" s="554"/>
      <c r="P6" s="555"/>
      <c r="Q6" s="559" t="s">
        <v>33</v>
      </c>
    </row>
    <row r="7" spans="1:17" s="115" customFormat="1" ht="1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122" customFormat="1" ht="17.25" customHeight="1" thickBot="1">
      <c r="A8" s="127" t="s">
        <v>24</v>
      </c>
      <c r="B8" s="125">
        <f>SUM(B9:B24)</f>
        <v>11596.947999999999</v>
      </c>
      <c r="C8" s="124">
        <f>SUM(C9:C24)</f>
        <v>1472.219</v>
      </c>
      <c r="D8" s="124">
        <f aca="true" t="shared" si="0" ref="D8:D24">C8+B8</f>
        <v>13069.166999999998</v>
      </c>
      <c r="E8" s="126">
        <f aca="true" t="shared" si="1" ref="E8:E17">(D8/$D$8)</f>
        <v>1</v>
      </c>
      <c r="F8" s="125">
        <f>SUM(F9:F24)</f>
        <v>10024.577000000001</v>
      </c>
      <c r="G8" s="124">
        <f>SUM(G9:G24)</f>
        <v>1081.162</v>
      </c>
      <c r="H8" s="124">
        <f aca="true" t="shared" si="2" ref="H8:H24">G8+F8</f>
        <v>11105.739000000001</v>
      </c>
      <c r="I8" s="123">
        <f aca="true" t="shared" si="3" ref="I8:I18">(D8/H8-1)*100</f>
        <v>17.67939981301556</v>
      </c>
      <c r="J8" s="125">
        <f>SUM(J9:J24)</f>
        <v>33216.61800000002</v>
      </c>
      <c r="K8" s="124">
        <f>SUM(K9:K24)</f>
        <v>3326.8580000000006</v>
      </c>
      <c r="L8" s="124">
        <f aca="true" t="shared" si="4" ref="L8:L24">K8+J8</f>
        <v>36543.47600000002</v>
      </c>
      <c r="M8" s="126">
        <f aca="true" t="shared" si="5" ref="M8:M17">(L8/$L$8)</f>
        <v>1</v>
      </c>
      <c r="N8" s="125">
        <f>SUM(N9:N24)</f>
        <v>29768.792000000005</v>
      </c>
      <c r="O8" s="124">
        <f>SUM(O9:O24)</f>
        <v>3525.3970000000004</v>
      </c>
      <c r="P8" s="124">
        <f aca="true" t="shared" si="6" ref="P8:P24">O8+N8</f>
        <v>33294.189000000006</v>
      </c>
      <c r="Q8" s="123">
        <f aca="true" t="shared" si="7" ref="Q8:Q18">(L8/P8-1)*100</f>
        <v>9.759321664209963</v>
      </c>
    </row>
    <row r="9" spans="1:17" s="96" customFormat="1" ht="17.25" customHeight="1" thickTop="1">
      <c r="A9" s="107" t="s">
        <v>157</v>
      </c>
      <c r="B9" s="104">
        <v>4412.015</v>
      </c>
      <c r="C9" s="103">
        <v>212.08499999999998</v>
      </c>
      <c r="D9" s="103">
        <f t="shared" si="0"/>
        <v>4624.1</v>
      </c>
      <c r="E9" s="105">
        <f t="shared" si="1"/>
        <v>0.35381750038085835</v>
      </c>
      <c r="F9" s="104">
        <v>4413.468</v>
      </c>
      <c r="G9" s="103">
        <v>238.76800000000006</v>
      </c>
      <c r="H9" s="103">
        <f t="shared" si="2"/>
        <v>4652.236</v>
      </c>
      <c r="I9" s="106">
        <f t="shared" si="3"/>
        <v>-0.6047844520355228</v>
      </c>
      <c r="J9" s="104">
        <v>11997.993000000004</v>
      </c>
      <c r="K9" s="103">
        <v>628.076</v>
      </c>
      <c r="L9" s="103">
        <f t="shared" si="4"/>
        <v>12626.069000000003</v>
      </c>
      <c r="M9" s="105">
        <f t="shared" si="5"/>
        <v>0.34550815581965977</v>
      </c>
      <c r="N9" s="104">
        <v>11974.268</v>
      </c>
      <c r="O9" s="103">
        <v>715.4229999999999</v>
      </c>
      <c r="P9" s="103">
        <f t="shared" si="6"/>
        <v>12689.691</v>
      </c>
      <c r="Q9" s="102">
        <f t="shared" si="7"/>
        <v>-0.5013676061930705</v>
      </c>
    </row>
    <row r="10" spans="1:17" s="96" customFormat="1" ht="17.25" customHeight="1">
      <c r="A10" s="107" t="s">
        <v>169</v>
      </c>
      <c r="B10" s="104">
        <v>2152.612</v>
      </c>
      <c r="C10" s="103">
        <v>0</v>
      </c>
      <c r="D10" s="103">
        <f t="shared" si="0"/>
        <v>2152.612</v>
      </c>
      <c r="E10" s="105">
        <f t="shared" si="1"/>
        <v>0.16470919684475685</v>
      </c>
      <c r="F10" s="104">
        <v>1642.096</v>
      </c>
      <c r="G10" s="103"/>
      <c r="H10" s="103">
        <f t="shared" si="2"/>
        <v>1642.096</v>
      </c>
      <c r="I10" s="106">
        <f t="shared" si="3"/>
        <v>31.08929076010172</v>
      </c>
      <c r="J10" s="104">
        <v>7421.825999999998</v>
      </c>
      <c r="K10" s="103"/>
      <c r="L10" s="103">
        <f t="shared" si="4"/>
        <v>7421.825999999998</v>
      </c>
      <c r="M10" s="105">
        <f t="shared" si="5"/>
        <v>0.20309578650919782</v>
      </c>
      <c r="N10" s="104">
        <v>5989.924999999999</v>
      </c>
      <c r="O10" s="103"/>
      <c r="P10" s="103">
        <f t="shared" si="6"/>
        <v>5989.924999999999</v>
      </c>
      <c r="Q10" s="102">
        <f t="shared" si="7"/>
        <v>23.9051574101512</v>
      </c>
    </row>
    <row r="11" spans="1:17" s="96" customFormat="1" ht="17.25" customHeight="1">
      <c r="A11" s="107" t="s">
        <v>158</v>
      </c>
      <c r="B11" s="104">
        <v>1755.9999999999986</v>
      </c>
      <c r="C11" s="103">
        <v>0</v>
      </c>
      <c r="D11" s="103">
        <f t="shared" si="0"/>
        <v>1755.9999999999986</v>
      </c>
      <c r="E11" s="105">
        <f t="shared" si="1"/>
        <v>0.1343620446505886</v>
      </c>
      <c r="F11" s="104">
        <v>1468.8709999999996</v>
      </c>
      <c r="G11" s="103"/>
      <c r="H11" s="103">
        <f t="shared" si="2"/>
        <v>1468.8709999999996</v>
      </c>
      <c r="I11" s="106">
        <f t="shared" si="3"/>
        <v>19.54759812127811</v>
      </c>
      <c r="J11" s="104">
        <v>5121.742000000015</v>
      </c>
      <c r="K11" s="103"/>
      <c r="L11" s="103">
        <f t="shared" si="4"/>
        <v>5121.742000000015</v>
      </c>
      <c r="M11" s="105">
        <f t="shared" si="5"/>
        <v>0.14015475703515484</v>
      </c>
      <c r="N11" s="104">
        <v>3960.407000000004</v>
      </c>
      <c r="O11" s="103"/>
      <c r="P11" s="103">
        <f t="shared" si="6"/>
        <v>3960.407000000004</v>
      </c>
      <c r="Q11" s="102">
        <f t="shared" si="7"/>
        <v>29.323627596860867</v>
      </c>
    </row>
    <row r="12" spans="1:17" s="96" customFormat="1" ht="17.25" customHeight="1">
      <c r="A12" s="107" t="s">
        <v>170</v>
      </c>
      <c r="B12" s="104">
        <v>1367.2179999999998</v>
      </c>
      <c r="C12" s="103">
        <v>0</v>
      </c>
      <c r="D12" s="103">
        <f>C12+B12</f>
        <v>1367.2179999999998</v>
      </c>
      <c r="E12" s="105">
        <f>(D12/$D$8)</f>
        <v>0.10461401250745361</v>
      </c>
      <c r="F12" s="104">
        <v>789.4680000000001</v>
      </c>
      <c r="G12" s="103"/>
      <c r="H12" s="103">
        <f>G12+F12</f>
        <v>789.4680000000001</v>
      </c>
      <c r="I12" s="106">
        <f>(D12/H12-1)*100</f>
        <v>73.18219357846039</v>
      </c>
      <c r="J12" s="104">
        <v>3230.303</v>
      </c>
      <c r="K12" s="103"/>
      <c r="L12" s="103">
        <f>K12+J12</f>
        <v>3230.303</v>
      </c>
      <c r="M12" s="105">
        <f>(L12/$L$8)</f>
        <v>0.08839616132849536</v>
      </c>
      <c r="N12" s="104">
        <v>2427.829</v>
      </c>
      <c r="O12" s="103"/>
      <c r="P12" s="103">
        <f>O12+N12</f>
        <v>2427.829</v>
      </c>
      <c r="Q12" s="102">
        <f>(L12/P12-1)*100</f>
        <v>33.05315160169846</v>
      </c>
    </row>
    <row r="13" spans="1:17" s="96" customFormat="1" ht="17.25" customHeight="1">
      <c r="A13" s="107" t="s">
        <v>171</v>
      </c>
      <c r="B13" s="104">
        <v>0</v>
      </c>
      <c r="C13" s="103">
        <v>497.37700000000007</v>
      </c>
      <c r="D13" s="103">
        <f>C13+B13</f>
        <v>497.37700000000007</v>
      </c>
      <c r="E13" s="105">
        <f>(D13/$D$8)</f>
        <v>0.038057283987571675</v>
      </c>
      <c r="F13" s="104"/>
      <c r="G13" s="103">
        <v>254.95399999999995</v>
      </c>
      <c r="H13" s="103">
        <f>G13+F13</f>
        <v>254.95399999999995</v>
      </c>
      <c r="I13" s="106">
        <f>(D13/H13-1)*100</f>
        <v>95.08499572471902</v>
      </c>
      <c r="J13" s="104"/>
      <c r="K13" s="103">
        <v>751.8480000000001</v>
      </c>
      <c r="L13" s="103">
        <f>K13+J13</f>
        <v>751.8480000000001</v>
      </c>
      <c r="M13" s="105">
        <f>(L13/$L$8)</f>
        <v>0.020574069089650905</v>
      </c>
      <c r="N13" s="104"/>
      <c r="O13" s="103">
        <v>828.2990000000003</v>
      </c>
      <c r="P13" s="103">
        <f>O13+N13</f>
        <v>828.2990000000003</v>
      </c>
      <c r="Q13" s="102">
        <f>(L13/P13-1)*100</f>
        <v>-9.22987954832738</v>
      </c>
    </row>
    <row r="14" spans="1:17" s="96" customFormat="1" ht="17.25" customHeight="1">
      <c r="A14" s="107" t="s">
        <v>172</v>
      </c>
      <c r="B14" s="104">
        <v>383.108</v>
      </c>
      <c r="C14" s="103">
        <v>0</v>
      </c>
      <c r="D14" s="103">
        <f>C14+B14</f>
        <v>383.108</v>
      </c>
      <c r="E14" s="105">
        <f>(D14/$D$8)</f>
        <v>0.02931388052505566</v>
      </c>
      <c r="F14" s="104">
        <v>36.494</v>
      </c>
      <c r="G14" s="103"/>
      <c r="H14" s="103">
        <f>G14+F14</f>
        <v>36.494</v>
      </c>
      <c r="I14" s="106">
        <f>(D14/H14-1)*100</f>
        <v>949.7835260590783</v>
      </c>
      <c r="J14" s="104">
        <v>512.769</v>
      </c>
      <c r="K14" s="103"/>
      <c r="L14" s="103">
        <f>K14+J14</f>
        <v>512.769</v>
      </c>
      <c r="M14" s="105">
        <f>(L14/$L$8)</f>
        <v>0.014031752206604532</v>
      </c>
      <c r="N14" s="104">
        <v>176.701</v>
      </c>
      <c r="O14" s="103"/>
      <c r="P14" s="103">
        <f>O14+N14</f>
        <v>176.701</v>
      </c>
      <c r="Q14" s="102">
        <f>(L14/P14-1)*100</f>
        <v>190.1902083180061</v>
      </c>
    </row>
    <row r="15" spans="1:17" s="96" customFormat="1" ht="17.25" customHeight="1">
      <c r="A15" s="107" t="s">
        <v>161</v>
      </c>
      <c r="B15" s="104">
        <v>349.58600000000007</v>
      </c>
      <c r="C15" s="103">
        <v>0</v>
      </c>
      <c r="D15" s="103">
        <f>C15+B15</f>
        <v>349.58600000000007</v>
      </c>
      <c r="E15" s="105">
        <f>(D15/$D$8)</f>
        <v>0.026748912153314756</v>
      </c>
      <c r="F15" s="104">
        <v>575.249</v>
      </c>
      <c r="G15" s="103"/>
      <c r="H15" s="103">
        <f>G15+F15</f>
        <v>575.249</v>
      </c>
      <c r="I15" s="106">
        <f>(D15/H15-1)*100</f>
        <v>-39.2287513754913</v>
      </c>
      <c r="J15" s="104">
        <v>1248.2040000000004</v>
      </c>
      <c r="K15" s="103"/>
      <c r="L15" s="103">
        <f>K15+J15</f>
        <v>1248.2040000000004</v>
      </c>
      <c r="M15" s="105">
        <f>(L15/$L$8)</f>
        <v>0.03415668504003286</v>
      </c>
      <c r="N15" s="104">
        <v>1757.848</v>
      </c>
      <c r="O15" s="103"/>
      <c r="P15" s="103">
        <f>O15+N15</f>
        <v>1757.848</v>
      </c>
      <c r="Q15" s="102">
        <f>(L15/P15-1)*100</f>
        <v>-28.992495369337934</v>
      </c>
    </row>
    <row r="16" spans="1:17" s="96" customFormat="1" ht="17.25" customHeight="1">
      <c r="A16" s="107" t="s">
        <v>173</v>
      </c>
      <c r="B16" s="104">
        <v>303.007</v>
      </c>
      <c r="C16" s="103">
        <v>0</v>
      </c>
      <c r="D16" s="103">
        <f t="shared" si="0"/>
        <v>303.007</v>
      </c>
      <c r="E16" s="105">
        <f t="shared" si="1"/>
        <v>0.023184874751390052</v>
      </c>
      <c r="F16" s="104">
        <v>227.489</v>
      </c>
      <c r="G16" s="103"/>
      <c r="H16" s="103">
        <f t="shared" si="2"/>
        <v>227.489</v>
      </c>
      <c r="I16" s="106">
        <f>(D16/H16-1)*100</f>
        <v>33.19633037201799</v>
      </c>
      <c r="J16" s="104">
        <v>710.3600000000001</v>
      </c>
      <c r="K16" s="103"/>
      <c r="L16" s="103">
        <f t="shared" si="4"/>
        <v>710.3600000000001</v>
      </c>
      <c r="M16" s="105">
        <f t="shared" si="5"/>
        <v>0.019438763843921136</v>
      </c>
      <c r="N16" s="104">
        <v>735.6780000000002</v>
      </c>
      <c r="O16" s="103"/>
      <c r="P16" s="103">
        <f t="shared" si="6"/>
        <v>735.6780000000002</v>
      </c>
      <c r="Q16" s="102">
        <f t="shared" si="7"/>
        <v>-3.4414512871120406</v>
      </c>
    </row>
    <row r="17" spans="1:17" s="96" customFormat="1" ht="17.25" customHeight="1">
      <c r="A17" s="107" t="s">
        <v>174</v>
      </c>
      <c r="B17" s="104">
        <v>222.70000000000005</v>
      </c>
      <c r="C17" s="103">
        <v>0</v>
      </c>
      <c r="D17" s="103">
        <f t="shared" si="0"/>
        <v>222.70000000000005</v>
      </c>
      <c r="E17" s="105">
        <f t="shared" si="1"/>
        <v>0.017040106687748354</v>
      </c>
      <c r="F17" s="104">
        <v>183.20000000000005</v>
      </c>
      <c r="G17" s="103"/>
      <c r="H17" s="103">
        <f t="shared" si="2"/>
        <v>183.20000000000005</v>
      </c>
      <c r="I17" s="106">
        <f t="shared" si="3"/>
        <v>21.56113537117903</v>
      </c>
      <c r="J17" s="104">
        <v>697.7999999999998</v>
      </c>
      <c r="K17" s="103"/>
      <c r="L17" s="103">
        <f t="shared" si="4"/>
        <v>697.7999999999998</v>
      </c>
      <c r="M17" s="105">
        <f t="shared" si="5"/>
        <v>0.019095063644191907</v>
      </c>
      <c r="N17" s="104">
        <v>592.3999999999999</v>
      </c>
      <c r="O17" s="103"/>
      <c r="P17" s="103">
        <f t="shared" si="6"/>
        <v>592.3999999999999</v>
      </c>
      <c r="Q17" s="102">
        <f t="shared" si="7"/>
        <v>17.79203241053342</v>
      </c>
    </row>
    <row r="18" spans="1:17" s="96" customFormat="1" ht="17.25" customHeight="1">
      <c r="A18" s="107" t="s">
        <v>160</v>
      </c>
      <c r="B18" s="104">
        <v>213.49800000000005</v>
      </c>
      <c r="C18" s="103">
        <v>0</v>
      </c>
      <c r="D18" s="103">
        <f>C18+B18</f>
        <v>213.49800000000005</v>
      </c>
      <c r="E18" s="105">
        <f aca="true" t="shared" si="8" ref="E18:E24">(D18/$D$8)</f>
        <v>0.016336006724835643</v>
      </c>
      <c r="F18" s="104">
        <v>84.03299999999993</v>
      </c>
      <c r="G18" s="103">
        <v>0.396</v>
      </c>
      <c r="H18" s="103">
        <f>G18+F18</f>
        <v>84.42899999999993</v>
      </c>
      <c r="I18" s="106">
        <f t="shared" si="3"/>
        <v>152.87282805671066</v>
      </c>
      <c r="J18" s="104">
        <v>635.0949999999999</v>
      </c>
      <c r="K18" s="103">
        <v>0.168</v>
      </c>
      <c r="L18" s="103">
        <f>K18+J18</f>
        <v>635.2629999999999</v>
      </c>
      <c r="M18" s="105">
        <f aca="true" t="shared" si="9" ref="M18:M24">(L18/$L$8)</f>
        <v>0.017383759552594275</v>
      </c>
      <c r="N18" s="104">
        <v>247.941</v>
      </c>
      <c r="O18" s="103">
        <v>0.645</v>
      </c>
      <c r="P18" s="103">
        <f>O18+N18</f>
        <v>248.586</v>
      </c>
      <c r="Q18" s="102">
        <f t="shared" si="7"/>
        <v>155.55059416057216</v>
      </c>
    </row>
    <row r="19" spans="1:17" s="96" customFormat="1" ht="17.25" customHeight="1">
      <c r="A19" s="479" t="s">
        <v>175</v>
      </c>
      <c r="B19" s="480">
        <v>205.691</v>
      </c>
      <c r="C19" s="481">
        <v>0</v>
      </c>
      <c r="D19" s="481">
        <f>C19+B19</f>
        <v>205.691</v>
      </c>
      <c r="E19" s="482">
        <f t="shared" si="8"/>
        <v>0.015738646541129976</v>
      </c>
      <c r="F19" s="480">
        <v>108.36399999999999</v>
      </c>
      <c r="G19" s="481"/>
      <c r="H19" s="481">
        <f>G19+F19</f>
        <v>108.36399999999999</v>
      </c>
      <c r="I19" s="483">
        <f aca="true" t="shared" si="10" ref="I19:I24">(D19/H19-1)*100</f>
        <v>89.81488317153301</v>
      </c>
      <c r="J19" s="480">
        <v>569.055</v>
      </c>
      <c r="K19" s="481"/>
      <c r="L19" s="481">
        <f>K19+J19</f>
        <v>569.055</v>
      </c>
      <c r="M19" s="482">
        <f t="shared" si="9"/>
        <v>0.015571999773639478</v>
      </c>
      <c r="N19" s="480">
        <v>462.9170000000001</v>
      </c>
      <c r="O19" s="481"/>
      <c r="P19" s="481">
        <f>O19+N19</f>
        <v>462.9170000000001</v>
      </c>
      <c r="Q19" s="484">
        <f aca="true" t="shared" si="11" ref="Q19:Q24">(L19/P19-1)*100</f>
        <v>22.928084300209296</v>
      </c>
    </row>
    <row r="20" spans="1:17" s="96" customFormat="1" ht="17.25" customHeight="1">
      <c r="A20" s="107" t="s">
        <v>164</v>
      </c>
      <c r="B20" s="104">
        <v>0</v>
      </c>
      <c r="C20" s="103">
        <v>190.541</v>
      </c>
      <c r="D20" s="103">
        <f t="shared" si="0"/>
        <v>190.541</v>
      </c>
      <c r="E20" s="105">
        <f t="shared" si="8"/>
        <v>0.01457942958415024</v>
      </c>
      <c r="F20" s="104"/>
      <c r="G20" s="103">
        <v>193.26299999999998</v>
      </c>
      <c r="H20" s="103">
        <f t="shared" si="2"/>
        <v>193.26299999999998</v>
      </c>
      <c r="I20" s="106">
        <f t="shared" si="10"/>
        <v>-1.4084434164842619</v>
      </c>
      <c r="J20" s="104"/>
      <c r="K20" s="103">
        <v>640.1870000000005</v>
      </c>
      <c r="L20" s="103">
        <f t="shared" si="4"/>
        <v>640.1870000000005</v>
      </c>
      <c r="M20" s="105">
        <f t="shared" si="9"/>
        <v>0.017518503165927624</v>
      </c>
      <c r="N20" s="104"/>
      <c r="O20" s="103">
        <v>799.3270000000007</v>
      </c>
      <c r="P20" s="103">
        <f t="shared" si="6"/>
        <v>799.3270000000007</v>
      </c>
      <c r="Q20" s="102">
        <f t="shared" si="11"/>
        <v>-19.909248655431387</v>
      </c>
    </row>
    <row r="21" spans="1:17" s="96" customFormat="1" ht="17.25" customHeight="1">
      <c r="A21" s="107" t="s">
        <v>176</v>
      </c>
      <c r="B21" s="104">
        <v>124.843</v>
      </c>
      <c r="C21" s="103">
        <v>0</v>
      </c>
      <c r="D21" s="103">
        <f t="shared" si="0"/>
        <v>124.843</v>
      </c>
      <c r="E21" s="105">
        <f t="shared" si="8"/>
        <v>0.00955248333730834</v>
      </c>
      <c r="F21" s="104">
        <v>248.00299999999996</v>
      </c>
      <c r="G21" s="103"/>
      <c r="H21" s="103">
        <f t="shared" si="2"/>
        <v>248.00299999999996</v>
      </c>
      <c r="I21" s="106">
        <f t="shared" si="10"/>
        <v>-49.66068958843238</v>
      </c>
      <c r="J21" s="104">
        <v>273.97799999999995</v>
      </c>
      <c r="K21" s="103"/>
      <c r="L21" s="103">
        <f t="shared" si="4"/>
        <v>273.97799999999995</v>
      </c>
      <c r="M21" s="105">
        <f t="shared" si="9"/>
        <v>0.007497316347246217</v>
      </c>
      <c r="N21" s="104">
        <v>843.0659999999998</v>
      </c>
      <c r="O21" s="103"/>
      <c r="P21" s="103">
        <f t="shared" si="6"/>
        <v>843.0659999999998</v>
      </c>
      <c r="Q21" s="102">
        <f t="shared" si="11"/>
        <v>-67.50218844076265</v>
      </c>
    </row>
    <row r="22" spans="1:17" s="96" customFormat="1" ht="17.25" customHeight="1">
      <c r="A22" s="107" t="s">
        <v>177</v>
      </c>
      <c r="B22" s="104">
        <v>101.771</v>
      </c>
      <c r="C22" s="103">
        <v>0</v>
      </c>
      <c r="D22" s="103">
        <f t="shared" si="0"/>
        <v>101.771</v>
      </c>
      <c r="E22" s="105">
        <f t="shared" si="8"/>
        <v>0.007787106859985799</v>
      </c>
      <c r="F22" s="104">
        <v>191.232</v>
      </c>
      <c r="G22" s="103"/>
      <c r="H22" s="103">
        <f t="shared" si="2"/>
        <v>191.232</v>
      </c>
      <c r="I22" s="106">
        <f t="shared" si="10"/>
        <v>-46.78139641900937</v>
      </c>
      <c r="J22" s="104">
        <v>694.2219999999999</v>
      </c>
      <c r="K22" s="103"/>
      <c r="L22" s="103">
        <f t="shared" si="4"/>
        <v>694.2219999999999</v>
      </c>
      <c r="M22" s="105">
        <f t="shared" si="9"/>
        <v>0.018997152870734012</v>
      </c>
      <c r="N22" s="104">
        <v>440.31100000000004</v>
      </c>
      <c r="O22" s="103"/>
      <c r="P22" s="103">
        <f t="shared" si="6"/>
        <v>440.31100000000004</v>
      </c>
      <c r="Q22" s="102">
        <f t="shared" si="11"/>
        <v>57.666285875210875</v>
      </c>
    </row>
    <row r="23" spans="1:17" s="96" customFormat="1" ht="17.25" customHeight="1">
      <c r="A23" s="107" t="s">
        <v>178</v>
      </c>
      <c r="B23" s="104">
        <v>0</v>
      </c>
      <c r="C23" s="103">
        <v>53.638000000000005</v>
      </c>
      <c r="D23" s="103">
        <f t="shared" si="0"/>
        <v>53.638000000000005</v>
      </c>
      <c r="E23" s="105">
        <f t="shared" si="8"/>
        <v>0.004104163639503574</v>
      </c>
      <c r="F23" s="104"/>
      <c r="G23" s="103">
        <v>26.526</v>
      </c>
      <c r="H23" s="103">
        <f t="shared" si="2"/>
        <v>26.526</v>
      </c>
      <c r="I23" s="106">
        <f t="shared" si="10"/>
        <v>102.20915328357086</v>
      </c>
      <c r="J23" s="104"/>
      <c r="K23" s="103">
        <v>144.96200000000007</v>
      </c>
      <c r="L23" s="103">
        <f t="shared" si="4"/>
        <v>144.96200000000007</v>
      </c>
      <c r="M23" s="105">
        <f t="shared" si="9"/>
        <v>0.003966836652320649</v>
      </c>
      <c r="N23" s="104"/>
      <c r="O23" s="103">
        <v>56.00699999999999</v>
      </c>
      <c r="P23" s="103">
        <f t="shared" si="6"/>
        <v>56.00699999999999</v>
      </c>
      <c r="Q23" s="102">
        <f t="shared" si="11"/>
        <v>158.8283607406219</v>
      </c>
    </row>
    <row r="24" spans="1:17" s="96" customFormat="1" ht="17.25" customHeight="1" thickBot="1">
      <c r="A24" s="101" t="s">
        <v>168</v>
      </c>
      <c r="B24" s="98">
        <v>4.899</v>
      </c>
      <c r="C24" s="97">
        <v>518.5780000000001</v>
      </c>
      <c r="D24" s="97">
        <f t="shared" si="0"/>
        <v>523.4770000000001</v>
      </c>
      <c r="E24" s="99">
        <f t="shared" si="8"/>
        <v>0.04005435082434865</v>
      </c>
      <c r="F24" s="98">
        <v>56.60999999999999</v>
      </c>
      <c r="G24" s="97">
        <v>367.2550000000001</v>
      </c>
      <c r="H24" s="97">
        <f t="shared" si="2"/>
        <v>423.8650000000001</v>
      </c>
      <c r="I24" s="100">
        <f t="shared" si="10"/>
        <v>23.50087881754803</v>
      </c>
      <c r="J24" s="98">
        <v>103.27099999999992</v>
      </c>
      <c r="K24" s="97">
        <v>1161.6170000000002</v>
      </c>
      <c r="L24" s="97">
        <f t="shared" si="4"/>
        <v>1264.8880000000001</v>
      </c>
      <c r="M24" s="99">
        <f t="shared" si="9"/>
        <v>0.03461323712062858</v>
      </c>
      <c r="N24" s="98">
        <v>159.50100000000003</v>
      </c>
      <c r="O24" s="97">
        <v>1125.6959999999995</v>
      </c>
      <c r="P24" s="97">
        <f t="shared" si="6"/>
        <v>1285.1969999999994</v>
      </c>
      <c r="Q24" s="437">
        <f t="shared" si="11"/>
        <v>-1.580224665946095</v>
      </c>
    </row>
    <row r="25" s="95" customFormat="1" ht="14.25">
      <c r="A25" s="121" t="s">
        <v>145</v>
      </c>
    </row>
    <row r="26" ht="14.25">
      <c r="A26" s="121" t="s">
        <v>40</v>
      </c>
    </row>
    <row r="27" ht="14.25">
      <c r="A27" s="93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5:Q65536 I25:I65536 Q3 I3">
    <cfRule type="cellIs" priority="8" dxfId="91" operator="lessThan" stopIfTrue="1">
      <formula>0</formula>
    </cfRule>
  </conditionalFormatting>
  <conditionalFormatting sqref="Q8:Q24 I8:I24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7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29.8515625" style="128" customWidth="1"/>
    <col min="2" max="2" width="10.7109375" style="128" customWidth="1"/>
    <col min="3" max="3" width="12.28125" style="128" customWidth="1"/>
    <col min="4" max="4" width="9.7109375" style="128" customWidth="1"/>
    <col min="5" max="6" width="11.7109375" style="128" customWidth="1"/>
    <col min="7" max="7" width="10.7109375" style="128" customWidth="1"/>
    <col min="8" max="8" width="10.28125" style="128" customWidth="1"/>
    <col min="9" max="9" width="11.7109375" style="128" customWidth="1"/>
    <col min="10" max="10" width="9.7109375" style="128" customWidth="1"/>
    <col min="11" max="11" width="11.7109375" style="128" customWidth="1"/>
    <col min="12" max="12" width="10.8515625" style="128" customWidth="1"/>
    <col min="13" max="13" width="9.28125" style="128" customWidth="1"/>
    <col min="14" max="14" width="11.140625" style="128" customWidth="1"/>
    <col min="15" max="15" width="12.28125" style="128" customWidth="1"/>
    <col min="16" max="16" width="9.28125" style="128" customWidth="1"/>
    <col min="17" max="17" width="10.7109375" style="128" customWidth="1"/>
    <col min="18" max="18" width="12.7109375" style="128" customWidth="1"/>
    <col min="19" max="19" width="10.140625" style="128" customWidth="1"/>
    <col min="20" max="21" width="11.140625" style="128" customWidth="1"/>
    <col min="22" max="23" width="10.28125" style="128" customWidth="1"/>
    <col min="24" max="24" width="12.7109375" style="128" customWidth="1"/>
    <col min="25" max="25" width="9.851562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579" t="s">
        <v>46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1"/>
    </row>
    <row r="4" spans="1:25" ht="21" customHeight="1" thickBot="1">
      <c r="A4" s="591" t="s">
        <v>45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3"/>
    </row>
    <row r="5" spans="1:25" s="174" customFormat="1" ht="19.5" customHeight="1" thickBot="1" thickTop="1">
      <c r="A5" s="582" t="s">
        <v>44</v>
      </c>
      <c r="B5" s="568" t="s">
        <v>36</v>
      </c>
      <c r="C5" s="569"/>
      <c r="D5" s="569"/>
      <c r="E5" s="569"/>
      <c r="F5" s="569"/>
      <c r="G5" s="569"/>
      <c r="H5" s="569"/>
      <c r="I5" s="569"/>
      <c r="J5" s="570"/>
      <c r="K5" s="570"/>
      <c r="L5" s="570"/>
      <c r="M5" s="571"/>
      <c r="N5" s="572" t="s">
        <v>35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71"/>
    </row>
    <row r="6" spans="1:25" s="173" customFormat="1" ht="26.25" customHeight="1" thickBot="1">
      <c r="A6" s="583"/>
      <c r="B6" s="575" t="s">
        <v>153</v>
      </c>
      <c r="C6" s="564"/>
      <c r="D6" s="564"/>
      <c r="E6" s="564"/>
      <c r="F6" s="576"/>
      <c r="G6" s="565" t="s">
        <v>34</v>
      </c>
      <c r="H6" s="575" t="s">
        <v>154</v>
      </c>
      <c r="I6" s="564"/>
      <c r="J6" s="564"/>
      <c r="K6" s="564"/>
      <c r="L6" s="576"/>
      <c r="M6" s="565" t="s">
        <v>33</v>
      </c>
      <c r="N6" s="563" t="s">
        <v>155</v>
      </c>
      <c r="O6" s="564"/>
      <c r="P6" s="564"/>
      <c r="Q6" s="564"/>
      <c r="R6" s="564"/>
      <c r="S6" s="565" t="s">
        <v>34</v>
      </c>
      <c r="T6" s="563" t="s">
        <v>156</v>
      </c>
      <c r="U6" s="564"/>
      <c r="V6" s="564"/>
      <c r="W6" s="564"/>
      <c r="X6" s="564"/>
      <c r="Y6" s="565" t="s">
        <v>33</v>
      </c>
    </row>
    <row r="7" spans="1:25" s="168" customFormat="1" ht="26.25" customHeight="1">
      <c r="A7" s="584"/>
      <c r="B7" s="588" t="s">
        <v>22</v>
      </c>
      <c r="C7" s="589"/>
      <c r="D7" s="586" t="s">
        <v>21</v>
      </c>
      <c r="E7" s="587"/>
      <c r="F7" s="573" t="s">
        <v>17</v>
      </c>
      <c r="G7" s="566"/>
      <c r="H7" s="588" t="s">
        <v>22</v>
      </c>
      <c r="I7" s="589"/>
      <c r="J7" s="586" t="s">
        <v>21</v>
      </c>
      <c r="K7" s="587"/>
      <c r="L7" s="573" t="s">
        <v>17</v>
      </c>
      <c r="M7" s="566"/>
      <c r="N7" s="589" t="s">
        <v>22</v>
      </c>
      <c r="O7" s="589"/>
      <c r="P7" s="594" t="s">
        <v>21</v>
      </c>
      <c r="Q7" s="589"/>
      <c r="R7" s="573" t="s">
        <v>17</v>
      </c>
      <c r="S7" s="566"/>
      <c r="T7" s="595" t="s">
        <v>22</v>
      </c>
      <c r="U7" s="587"/>
      <c r="V7" s="586" t="s">
        <v>21</v>
      </c>
      <c r="W7" s="590"/>
      <c r="X7" s="573" t="s">
        <v>17</v>
      </c>
      <c r="Y7" s="566"/>
    </row>
    <row r="8" spans="1:25" s="168" customFormat="1" ht="31.5" thickBot="1">
      <c r="A8" s="585"/>
      <c r="B8" s="171" t="s">
        <v>19</v>
      </c>
      <c r="C8" s="169" t="s">
        <v>18</v>
      </c>
      <c r="D8" s="170" t="s">
        <v>19</v>
      </c>
      <c r="E8" s="169" t="s">
        <v>18</v>
      </c>
      <c r="F8" s="574"/>
      <c r="G8" s="567"/>
      <c r="H8" s="171" t="s">
        <v>19</v>
      </c>
      <c r="I8" s="169" t="s">
        <v>18</v>
      </c>
      <c r="J8" s="170" t="s">
        <v>19</v>
      </c>
      <c r="K8" s="169" t="s">
        <v>18</v>
      </c>
      <c r="L8" s="574"/>
      <c r="M8" s="567"/>
      <c r="N8" s="172" t="s">
        <v>19</v>
      </c>
      <c r="O8" s="169" t="s">
        <v>18</v>
      </c>
      <c r="P8" s="170" t="s">
        <v>19</v>
      </c>
      <c r="Q8" s="169" t="s">
        <v>18</v>
      </c>
      <c r="R8" s="574"/>
      <c r="S8" s="567"/>
      <c r="T8" s="171" t="s">
        <v>19</v>
      </c>
      <c r="U8" s="169" t="s">
        <v>18</v>
      </c>
      <c r="V8" s="170" t="s">
        <v>19</v>
      </c>
      <c r="W8" s="169" t="s">
        <v>18</v>
      </c>
      <c r="X8" s="574"/>
      <c r="Y8" s="567"/>
    </row>
    <row r="9" spans="1:25" s="157" customFormat="1" ht="18" customHeight="1" thickBot="1" thickTop="1">
      <c r="A9" s="167" t="s">
        <v>24</v>
      </c>
      <c r="B9" s="166">
        <f>SUM(B10:B35)</f>
        <v>375041</v>
      </c>
      <c r="C9" s="160">
        <f>SUM(C10:C35)</f>
        <v>344515</v>
      </c>
      <c r="D9" s="161">
        <f>SUM(D10:D35)</f>
        <v>5138</v>
      </c>
      <c r="E9" s="160">
        <f>SUM(E10:E35)</f>
        <v>2780</v>
      </c>
      <c r="F9" s="159">
        <f aca="true" t="shared" si="0" ref="F9:F35">SUM(B9:E9)</f>
        <v>727474</v>
      </c>
      <c r="G9" s="163">
        <f aca="true" t="shared" si="1" ref="G9:G35">F9/$F$9</f>
        <v>1</v>
      </c>
      <c r="H9" s="162">
        <f>SUM(H10:H35)</f>
        <v>354569</v>
      </c>
      <c r="I9" s="160">
        <f>SUM(I10:I35)</f>
        <v>311654</v>
      </c>
      <c r="J9" s="161">
        <f>SUM(J10:J35)</f>
        <v>4832</v>
      </c>
      <c r="K9" s="160">
        <f>SUM(K10:K35)</f>
        <v>4593</v>
      </c>
      <c r="L9" s="159">
        <f aca="true" t="shared" si="2" ref="L9:L35">SUM(H9:K9)</f>
        <v>675648</v>
      </c>
      <c r="M9" s="165">
        <f aca="true" t="shared" si="3" ref="M9:M35">IF(ISERROR(F9/L9-1),"         /0",(F9/L9-1))</f>
        <v>0.07670562186227148</v>
      </c>
      <c r="N9" s="164">
        <f>SUM(N10:N35)</f>
        <v>1130139</v>
      </c>
      <c r="O9" s="160">
        <f>SUM(O10:O35)</f>
        <v>1084941</v>
      </c>
      <c r="P9" s="161">
        <f>SUM(P10:P35)</f>
        <v>13364</v>
      </c>
      <c r="Q9" s="160">
        <f>SUM(Q10:Q35)</f>
        <v>11019</v>
      </c>
      <c r="R9" s="159">
        <f aca="true" t="shared" si="4" ref="R9:R35">SUM(N9:Q9)</f>
        <v>2239463</v>
      </c>
      <c r="S9" s="163">
        <f aca="true" t="shared" si="5" ref="S9:S35">R9/$R$9</f>
        <v>1</v>
      </c>
      <c r="T9" s="162">
        <f>SUM(T10:T35)</f>
        <v>1045454</v>
      </c>
      <c r="U9" s="160">
        <f>SUM(U10:U35)</f>
        <v>977280</v>
      </c>
      <c r="V9" s="161">
        <f>SUM(V10:V35)</f>
        <v>14193</v>
      </c>
      <c r="W9" s="160">
        <f>SUM(W10:W35)</f>
        <v>14745</v>
      </c>
      <c r="X9" s="159">
        <f aca="true" t="shared" si="6" ref="X9:X35">SUM(T9:W9)</f>
        <v>2051672</v>
      </c>
      <c r="Y9" s="158">
        <f>IF(ISERROR(R9/X9-1),"         /0",(R9/X9-1))</f>
        <v>0.09153071251155165</v>
      </c>
    </row>
    <row r="10" spans="1:25" ht="19.5" customHeight="1" thickTop="1">
      <c r="A10" s="156" t="s">
        <v>157</v>
      </c>
      <c r="B10" s="154">
        <v>115330</v>
      </c>
      <c r="C10" s="150">
        <v>107294</v>
      </c>
      <c r="D10" s="151">
        <v>5033</v>
      </c>
      <c r="E10" s="150">
        <v>2693</v>
      </c>
      <c r="F10" s="149">
        <f t="shared" si="0"/>
        <v>230350</v>
      </c>
      <c r="G10" s="153">
        <f t="shared" si="1"/>
        <v>0.31664361887847536</v>
      </c>
      <c r="H10" s="152">
        <v>124147</v>
      </c>
      <c r="I10" s="150">
        <v>112363</v>
      </c>
      <c r="J10" s="151">
        <v>3276</v>
      </c>
      <c r="K10" s="150">
        <v>3083</v>
      </c>
      <c r="L10" s="149">
        <f t="shared" si="2"/>
        <v>242869</v>
      </c>
      <c r="M10" s="155">
        <f t="shared" si="3"/>
        <v>-0.05154630685678285</v>
      </c>
      <c r="N10" s="154">
        <v>346205</v>
      </c>
      <c r="O10" s="150">
        <v>331762</v>
      </c>
      <c r="P10" s="151">
        <v>10400</v>
      </c>
      <c r="Q10" s="150">
        <v>7939</v>
      </c>
      <c r="R10" s="149">
        <f t="shared" si="4"/>
        <v>696306</v>
      </c>
      <c r="S10" s="153">
        <f t="shared" si="5"/>
        <v>0.3109254316771476</v>
      </c>
      <c r="T10" s="152">
        <v>365072</v>
      </c>
      <c r="U10" s="150">
        <v>350146</v>
      </c>
      <c r="V10" s="151">
        <v>10636</v>
      </c>
      <c r="W10" s="150">
        <v>10846</v>
      </c>
      <c r="X10" s="149">
        <f t="shared" si="6"/>
        <v>736700</v>
      </c>
      <c r="Y10" s="148">
        <f aca="true" t="shared" si="7" ref="Y10:Y35">IF(ISERROR(R10/X10-1),"         /0",IF(R10/X10&gt;5,"  *  ",(R10/X10-1)))</f>
        <v>-0.05483100312203071</v>
      </c>
    </row>
    <row r="11" spans="1:25" ht="19.5" customHeight="1">
      <c r="A11" s="147" t="s">
        <v>161</v>
      </c>
      <c r="B11" s="145">
        <v>53191</v>
      </c>
      <c r="C11" s="141">
        <v>47060</v>
      </c>
      <c r="D11" s="142">
        <v>0</v>
      </c>
      <c r="E11" s="141">
        <v>0</v>
      </c>
      <c r="F11" s="140">
        <f t="shared" si="0"/>
        <v>100251</v>
      </c>
      <c r="G11" s="144">
        <f t="shared" si="1"/>
        <v>0.1378069869163709</v>
      </c>
      <c r="H11" s="143">
        <v>51772</v>
      </c>
      <c r="I11" s="141">
        <v>45183</v>
      </c>
      <c r="J11" s="142">
        <v>553</v>
      </c>
      <c r="K11" s="141">
        <v>551</v>
      </c>
      <c r="L11" s="140">
        <f t="shared" si="2"/>
        <v>98059</v>
      </c>
      <c r="M11" s="146">
        <f t="shared" si="3"/>
        <v>0.022353888985202852</v>
      </c>
      <c r="N11" s="145">
        <v>173712</v>
      </c>
      <c r="O11" s="141">
        <v>158967</v>
      </c>
      <c r="P11" s="142">
        <v>449</v>
      </c>
      <c r="Q11" s="141">
        <v>753</v>
      </c>
      <c r="R11" s="140">
        <f t="shared" si="4"/>
        <v>333881</v>
      </c>
      <c r="S11" s="144">
        <f t="shared" si="5"/>
        <v>0.14908975946465738</v>
      </c>
      <c r="T11" s="143">
        <v>158328</v>
      </c>
      <c r="U11" s="141">
        <v>145195</v>
      </c>
      <c r="V11" s="142">
        <v>942</v>
      </c>
      <c r="W11" s="141">
        <v>1182</v>
      </c>
      <c r="X11" s="140">
        <f t="shared" si="6"/>
        <v>305647</v>
      </c>
      <c r="Y11" s="139">
        <f t="shared" si="7"/>
        <v>0.09237453663867146</v>
      </c>
    </row>
    <row r="12" spans="1:25" ht="19.5" customHeight="1">
      <c r="A12" s="147" t="s">
        <v>179</v>
      </c>
      <c r="B12" s="145">
        <v>24115</v>
      </c>
      <c r="C12" s="141">
        <v>25452</v>
      </c>
      <c r="D12" s="142">
        <v>0</v>
      </c>
      <c r="E12" s="141">
        <v>0</v>
      </c>
      <c r="F12" s="140">
        <f>SUM(B12:E12)</f>
        <v>49567</v>
      </c>
      <c r="G12" s="144">
        <f>F12/$F$9</f>
        <v>0.06813576842608808</v>
      </c>
      <c r="H12" s="143">
        <v>23269</v>
      </c>
      <c r="I12" s="141">
        <v>21163</v>
      </c>
      <c r="J12" s="142"/>
      <c r="K12" s="141"/>
      <c r="L12" s="140">
        <f>SUM(H12:K12)</f>
        <v>44432</v>
      </c>
      <c r="M12" s="146">
        <f>IF(ISERROR(F12/L12-1),"         /0",(F12/L12-1))</f>
        <v>0.11556985956067689</v>
      </c>
      <c r="N12" s="145">
        <v>68224</v>
      </c>
      <c r="O12" s="141">
        <v>70320</v>
      </c>
      <c r="P12" s="142"/>
      <c r="Q12" s="141"/>
      <c r="R12" s="140">
        <f>SUM(N12:Q12)</f>
        <v>138544</v>
      </c>
      <c r="S12" s="144">
        <f>R12/$R$9</f>
        <v>0.06186483098850037</v>
      </c>
      <c r="T12" s="143">
        <v>66627</v>
      </c>
      <c r="U12" s="141">
        <v>63853</v>
      </c>
      <c r="V12" s="142"/>
      <c r="W12" s="141"/>
      <c r="X12" s="140">
        <f>SUM(T12:W12)</f>
        <v>130480</v>
      </c>
      <c r="Y12" s="139">
        <f>IF(ISERROR(R12/X12-1),"         /0",IF(R12/X12&gt;5,"  *  ",(R12/X12-1)))</f>
        <v>0.06180257510729614</v>
      </c>
    </row>
    <row r="13" spans="1:25" ht="19.5" customHeight="1">
      <c r="A13" s="147" t="s">
        <v>180</v>
      </c>
      <c r="B13" s="145">
        <v>19547</v>
      </c>
      <c r="C13" s="141">
        <v>18465</v>
      </c>
      <c r="D13" s="142">
        <v>0</v>
      </c>
      <c r="E13" s="141">
        <v>0</v>
      </c>
      <c r="F13" s="140">
        <f aca="true" t="shared" si="8" ref="F13:F21">SUM(B13:E13)</f>
        <v>38012</v>
      </c>
      <c r="G13" s="144">
        <f aca="true" t="shared" si="9" ref="G13:G18">F13/$F$9</f>
        <v>0.05225203924813808</v>
      </c>
      <c r="H13" s="143">
        <v>20811</v>
      </c>
      <c r="I13" s="141">
        <v>18113</v>
      </c>
      <c r="J13" s="142"/>
      <c r="K13" s="141"/>
      <c r="L13" s="140">
        <f aca="true" t="shared" si="10" ref="L13:L21">SUM(H13:K13)</f>
        <v>38924</v>
      </c>
      <c r="M13" s="146">
        <f aca="true" t="shared" si="11" ref="M13:M21">IF(ISERROR(F13/L13-1),"         /0",(F13/L13-1))</f>
        <v>-0.023430274380844773</v>
      </c>
      <c r="N13" s="145">
        <v>64102</v>
      </c>
      <c r="O13" s="141">
        <v>61206</v>
      </c>
      <c r="P13" s="142"/>
      <c r="Q13" s="141"/>
      <c r="R13" s="140">
        <f aca="true" t="shared" si="12" ref="R13:R21">SUM(N13:Q13)</f>
        <v>125308</v>
      </c>
      <c r="S13" s="144">
        <f aca="true" t="shared" si="13" ref="S13:S18">R13/$R$9</f>
        <v>0.055954485517286955</v>
      </c>
      <c r="T13" s="143">
        <v>62109</v>
      </c>
      <c r="U13" s="141">
        <v>57720</v>
      </c>
      <c r="V13" s="142"/>
      <c r="W13" s="141"/>
      <c r="X13" s="140">
        <f aca="true" t="shared" si="14" ref="X13:X21">SUM(T13:W13)</f>
        <v>119829</v>
      </c>
      <c r="Y13" s="139">
        <f aca="true" t="shared" si="15" ref="Y13:Y21">IF(ISERROR(R13/X13-1),"         /0",IF(R13/X13&gt;5,"  *  ",(R13/X13-1)))</f>
        <v>0.04572348930559378</v>
      </c>
    </row>
    <row r="14" spans="1:25" ht="19.5" customHeight="1">
      <c r="A14" s="147" t="s">
        <v>158</v>
      </c>
      <c r="B14" s="145">
        <v>18930</v>
      </c>
      <c r="C14" s="141">
        <v>17448</v>
      </c>
      <c r="D14" s="142">
        <v>0</v>
      </c>
      <c r="E14" s="141">
        <v>0</v>
      </c>
      <c r="F14" s="140">
        <f t="shared" si="8"/>
        <v>36378</v>
      </c>
      <c r="G14" s="144">
        <f t="shared" si="9"/>
        <v>0.05000591086416834</v>
      </c>
      <c r="H14" s="143">
        <v>6277</v>
      </c>
      <c r="I14" s="141">
        <v>5064</v>
      </c>
      <c r="J14" s="142">
        <v>252</v>
      </c>
      <c r="K14" s="141">
        <v>251</v>
      </c>
      <c r="L14" s="140">
        <f t="shared" si="10"/>
        <v>11844</v>
      </c>
      <c r="M14" s="146">
        <f t="shared" si="11"/>
        <v>2.0714285714285716</v>
      </c>
      <c r="N14" s="145">
        <v>53755</v>
      </c>
      <c r="O14" s="141">
        <v>52525</v>
      </c>
      <c r="P14" s="142">
        <v>384</v>
      </c>
      <c r="Q14" s="141">
        <v>386</v>
      </c>
      <c r="R14" s="140">
        <f t="shared" si="12"/>
        <v>107050</v>
      </c>
      <c r="S14" s="144">
        <f t="shared" si="13"/>
        <v>0.047801638160576886</v>
      </c>
      <c r="T14" s="143">
        <v>18117</v>
      </c>
      <c r="U14" s="141">
        <v>17528</v>
      </c>
      <c r="V14" s="142">
        <v>252</v>
      </c>
      <c r="W14" s="141">
        <v>251</v>
      </c>
      <c r="X14" s="140">
        <f t="shared" si="14"/>
        <v>36148</v>
      </c>
      <c r="Y14" s="139">
        <f t="shared" si="15"/>
        <v>1.9614363173619562</v>
      </c>
    </row>
    <row r="15" spans="1:25" ht="19.5" customHeight="1">
      <c r="A15" s="147" t="s">
        <v>181</v>
      </c>
      <c r="B15" s="145">
        <v>17565</v>
      </c>
      <c r="C15" s="141">
        <v>16103</v>
      </c>
      <c r="D15" s="142">
        <v>0</v>
      </c>
      <c r="E15" s="141">
        <v>0</v>
      </c>
      <c r="F15" s="140">
        <f t="shared" si="8"/>
        <v>33668</v>
      </c>
      <c r="G15" s="144">
        <f t="shared" si="9"/>
        <v>0.04628069181853922</v>
      </c>
      <c r="H15" s="143">
        <v>11512</v>
      </c>
      <c r="I15" s="141">
        <v>9434</v>
      </c>
      <c r="J15" s="142"/>
      <c r="K15" s="141"/>
      <c r="L15" s="140">
        <f t="shared" si="10"/>
        <v>20946</v>
      </c>
      <c r="M15" s="146">
        <f t="shared" si="11"/>
        <v>0.6073713358159076</v>
      </c>
      <c r="N15" s="145">
        <v>49056</v>
      </c>
      <c r="O15" s="141">
        <v>47911</v>
      </c>
      <c r="P15" s="142"/>
      <c r="Q15" s="141"/>
      <c r="R15" s="140">
        <f t="shared" si="12"/>
        <v>96967</v>
      </c>
      <c r="S15" s="144">
        <f t="shared" si="13"/>
        <v>0.043299219500389154</v>
      </c>
      <c r="T15" s="143">
        <v>34108</v>
      </c>
      <c r="U15" s="141">
        <v>30519</v>
      </c>
      <c r="V15" s="142"/>
      <c r="W15" s="141"/>
      <c r="X15" s="140">
        <f t="shared" si="14"/>
        <v>64627</v>
      </c>
      <c r="Y15" s="139">
        <f t="shared" si="15"/>
        <v>0.5004100453370881</v>
      </c>
    </row>
    <row r="16" spans="1:25" ht="19.5" customHeight="1">
      <c r="A16" s="147" t="s">
        <v>182</v>
      </c>
      <c r="B16" s="145">
        <v>13843</v>
      </c>
      <c r="C16" s="141">
        <v>12242</v>
      </c>
      <c r="D16" s="142">
        <v>0</v>
      </c>
      <c r="E16" s="141">
        <v>0</v>
      </c>
      <c r="F16" s="140">
        <f t="shared" si="8"/>
        <v>26085</v>
      </c>
      <c r="G16" s="144">
        <f t="shared" si="9"/>
        <v>0.035856951588647844</v>
      </c>
      <c r="H16" s="143">
        <v>10302</v>
      </c>
      <c r="I16" s="141">
        <v>8386</v>
      </c>
      <c r="J16" s="142"/>
      <c r="K16" s="141"/>
      <c r="L16" s="140">
        <f t="shared" si="10"/>
        <v>18688</v>
      </c>
      <c r="M16" s="146">
        <f t="shared" si="11"/>
        <v>0.39581549657534243</v>
      </c>
      <c r="N16" s="145">
        <v>36435</v>
      </c>
      <c r="O16" s="141">
        <v>35231</v>
      </c>
      <c r="P16" s="142"/>
      <c r="Q16" s="141"/>
      <c r="R16" s="140">
        <f t="shared" si="12"/>
        <v>71666</v>
      </c>
      <c r="S16" s="144">
        <f t="shared" si="13"/>
        <v>0.032001421769415256</v>
      </c>
      <c r="T16" s="143">
        <v>31318</v>
      </c>
      <c r="U16" s="141">
        <v>27991</v>
      </c>
      <c r="V16" s="142"/>
      <c r="W16" s="141"/>
      <c r="X16" s="140">
        <f t="shared" si="14"/>
        <v>59309</v>
      </c>
      <c r="Y16" s="139">
        <f t="shared" si="15"/>
        <v>0.20834949164545002</v>
      </c>
    </row>
    <row r="17" spans="1:25" ht="19.5" customHeight="1">
      <c r="A17" s="147" t="s">
        <v>183</v>
      </c>
      <c r="B17" s="145">
        <v>12983</v>
      </c>
      <c r="C17" s="141">
        <v>11565</v>
      </c>
      <c r="D17" s="142">
        <v>0</v>
      </c>
      <c r="E17" s="141">
        <v>0</v>
      </c>
      <c r="F17" s="140">
        <f t="shared" si="8"/>
        <v>24548</v>
      </c>
      <c r="G17" s="144">
        <f t="shared" si="9"/>
        <v>0.0337441613033593</v>
      </c>
      <c r="H17" s="143">
        <v>12387</v>
      </c>
      <c r="I17" s="141">
        <v>10538</v>
      </c>
      <c r="J17" s="142"/>
      <c r="K17" s="141"/>
      <c r="L17" s="140">
        <f t="shared" si="10"/>
        <v>22925</v>
      </c>
      <c r="M17" s="146">
        <f t="shared" si="11"/>
        <v>0.07079607415485278</v>
      </c>
      <c r="N17" s="145">
        <v>36924</v>
      </c>
      <c r="O17" s="141">
        <v>36651</v>
      </c>
      <c r="P17" s="142"/>
      <c r="Q17" s="141"/>
      <c r="R17" s="140">
        <f t="shared" si="12"/>
        <v>73575</v>
      </c>
      <c r="S17" s="144">
        <f t="shared" si="13"/>
        <v>0.032853858268701026</v>
      </c>
      <c r="T17" s="143">
        <v>36557</v>
      </c>
      <c r="U17" s="141">
        <v>34743</v>
      </c>
      <c r="V17" s="142"/>
      <c r="W17" s="141"/>
      <c r="X17" s="140">
        <f t="shared" si="14"/>
        <v>71300</v>
      </c>
      <c r="Y17" s="139">
        <f t="shared" si="15"/>
        <v>0.03190743338008417</v>
      </c>
    </row>
    <row r="18" spans="1:25" ht="19.5" customHeight="1">
      <c r="A18" s="147" t="s">
        <v>184</v>
      </c>
      <c r="B18" s="145">
        <v>12607</v>
      </c>
      <c r="C18" s="141">
        <v>11222</v>
      </c>
      <c r="D18" s="142">
        <v>0</v>
      </c>
      <c r="E18" s="141">
        <v>0</v>
      </c>
      <c r="F18" s="140">
        <f t="shared" si="8"/>
        <v>23829</v>
      </c>
      <c r="G18" s="144">
        <f t="shared" si="9"/>
        <v>0.03275580982962965</v>
      </c>
      <c r="H18" s="143">
        <v>9720</v>
      </c>
      <c r="I18" s="141">
        <v>7864</v>
      </c>
      <c r="J18" s="142"/>
      <c r="K18" s="141"/>
      <c r="L18" s="140">
        <f t="shared" si="10"/>
        <v>17584</v>
      </c>
      <c r="M18" s="146">
        <f t="shared" si="11"/>
        <v>0.35515241128298447</v>
      </c>
      <c r="N18" s="145">
        <v>40979</v>
      </c>
      <c r="O18" s="141">
        <v>40967</v>
      </c>
      <c r="P18" s="142"/>
      <c r="Q18" s="141"/>
      <c r="R18" s="140">
        <f t="shared" si="12"/>
        <v>81946</v>
      </c>
      <c r="S18" s="144">
        <f t="shared" si="13"/>
        <v>0.036591807946815824</v>
      </c>
      <c r="T18" s="143">
        <v>27450</v>
      </c>
      <c r="U18" s="141">
        <v>25938</v>
      </c>
      <c r="V18" s="142"/>
      <c r="W18" s="141"/>
      <c r="X18" s="140">
        <f t="shared" si="14"/>
        <v>53388</v>
      </c>
      <c r="Y18" s="139">
        <f t="shared" si="15"/>
        <v>0.534914212931745</v>
      </c>
    </row>
    <row r="19" spans="1:25" ht="19.5" customHeight="1">
      <c r="A19" s="147" t="s">
        <v>185</v>
      </c>
      <c r="B19" s="145">
        <v>11618</v>
      </c>
      <c r="C19" s="141">
        <v>10843</v>
      </c>
      <c r="D19" s="142">
        <v>0</v>
      </c>
      <c r="E19" s="141">
        <v>0</v>
      </c>
      <c r="F19" s="140">
        <f t="shared" si="8"/>
        <v>22461</v>
      </c>
      <c r="G19" s="144">
        <f t="shared" si="1"/>
        <v>0.030875330252352663</v>
      </c>
      <c r="H19" s="143">
        <v>12355</v>
      </c>
      <c r="I19" s="141">
        <v>10734</v>
      </c>
      <c r="J19" s="142"/>
      <c r="K19" s="141"/>
      <c r="L19" s="140">
        <f t="shared" si="10"/>
        <v>23089</v>
      </c>
      <c r="M19" s="146">
        <f t="shared" si="11"/>
        <v>-0.02719909913811769</v>
      </c>
      <c r="N19" s="145">
        <v>32734</v>
      </c>
      <c r="O19" s="141">
        <v>31426</v>
      </c>
      <c r="P19" s="142"/>
      <c r="Q19" s="141"/>
      <c r="R19" s="140">
        <f t="shared" si="12"/>
        <v>64160</v>
      </c>
      <c r="S19" s="144">
        <f t="shared" si="5"/>
        <v>0.028649725402920254</v>
      </c>
      <c r="T19" s="143">
        <v>33244</v>
      </c>
      <c r="U19" s="141">
        <v>30034</v>
      </c>
      <c r="V19" s="142"/>
      <c r="W19" s="141"/>
      <c r="X19" s="140">
        <f t="shared" si="14"/>
        <v>63278</v>
      </c>
      <c r="Y19" s="139">
        <f t="shared" si="15"/>
        <v>0.01393849363127786</v>
      </c>
    </row>
    <row r="20" spans="1:25" ht="19.5" customHeight="1">
      <c r="A20" s="147" t="s">
        <v>186</v>
      </c>
      <c r="B20" s="145">
        <v>11003</v>
      </c>
      <c r="C20" s="141">
        <v>9237</v>
      </c>
      <c r="D20" s="142">
        <v>0</v>
      </c>
      <c r="E20" s="141">
        <v>0</v>
      </c>
      <c r="F20" s="140">
        <f t="shared" si="8"/>
        <v>20240</v>
      </c>
      <c r="G20" s="144">
        <f t="shared" si="1"/>
        <v>0.02782230017842562</v>
      </c>
      <c r="H20" s="143">
        <v>5969</v>
      </c>
      <c r="I20" s="141">
        <v>5201</v>
      </c>
      <c r="J20" s="142">
        <v>261</v>
      </c>
      <c r="K20" s="141">
        <v>138</v>
      </c>
      <c r="L20" s="140">
        <f t="shared" si="10"/>
        <v>11569</v>
      </c>
      <c r="M20" s="146">
        <f t="shared" si="11"/>
        <v>0.7495029821073558</v>
      </c>
      <c r="N20" s="145">
        <v>30858</v>
      </c>
      <c r="O20" s="141">
        <v>28235</v>
      </c>
      <c r="P20" s="142">
        <v>117</v>
      </c>
      <c r="Q20" s="141">
        <v>116</v>
      </c>
      <c r="R20" s="140">
        <f t="shared" si="12"/>
        <v>59326</v>
      </c>
      <c r="S20" s="144">
        <f t="shared" si="5"/>
        <v>0.026491172214053102</v>
      </c>
      <c r="T20" s="143">
        <v>16103</v>
      </c>
      <c r="U20" s="141">
        <v>16070</v>
      </c>
      <c r="V20" s="142">
        <v>261</v>
      </c>
      <c r="W20" s="141">
        <v>138</v>
      </c>
      <c r="X20" s="140">
        <f t="shared" si="14"/>
        <v>32572</v>
      </c>
      <c r="Y20" s="139">
        <f t="shared" si="15"/>
        <v>0.8213803266609359</v>
      </c>
    </row>
    <row r="21" spans="1:25" ht="19.5" customHeight="1">
      <c r="A21" s="147" t="s">
        <v>187</v>
      </c>
      <c r="B21" s="145">
        <v>9321</v>
      </c>
      <c r="C21" s="141">
        <v>7600</v>
      </c>
      <c r="D21" s="142">
        <v>0</v>
      </c>
      <c r="E21" s="141">
        <v>0</v>
      </c>
      <c r="F21" s="140">
        <f t="shared" si="8"/>
        <v>16921</v>
      </c>
      <c r="G21" s="144">
        <f t="shared" si="1"/>
        <v>0.02325993781221047</v>
      </c>
      <c r="H21" s="143">
        <v>8494</v>
      </c>
      <c r="I21" s="141">
        <v>7264</v>
      </c>
      <c r="J21" s="142"/>
      <c r="K21" s="141"/>
      <c r="L21" s="140">
        <f t="shared" si="10"/>
        <v>15758</v>
      </c>
      <c r="M21" s="146">
        <f t="shared" si="11"/>
        <v>0.0738037822058637</v>
      </c>
      <c r="N21" s="145">
        <v>27585</v>
      </c>
      <c r="O21" s="141">
        <v>25066</v>
      </c>
      <c r="P21" s="142"/>
      <c r="Q21" s="141"/>
      <c r="R21" s="140">
        <f t="shared" si="12"/>
        <v>52651</v>
      </c>
      <c r="S21" s="144">
        <f t="shared" si="5"/>
        <v>0.023510546948085322</v>
      </c>
      <c r="T21" s="143">
        <v>28574</v>
      </c>
      <c r="U21" s="141">
        <v>24831</v>
      </c>
      <c r="V21" s="142"/>
      <c r="W21" s="141"/>
      <c r="X21" s="140">
        <f t="shared" si="14"/>
        <v>53405</v>
      </c>
      <c r="Y21" s="139">
        <f t="shared" si="15"/>
        <v>-0.014118528227693994</v>
      </c>
    </row>
    <row r="22" spans="1:25" ht="19.5" customHeight="1">
      <c r="A22" s="147" t="s">
        <v>188</v>
      </c>
      <c r="B22" s="145">
        <v>7129</v>
      </c>
      <c r="C22" s="141">
        <v>6970</v>
      </c>
      <c r="D22" s="142">
        <v>0</v>
      </c>
      <c r="E22" s="141">
        <v>0</v>
      </c>
      <c r="F22" s="140">
        <f t="shared" si="0"/>
        <v>14099</v>
      </c>
      <c r="G22" s="144">
        <f t="shared" si="1"/>
        <v>0.019380761374289665</v>
      </c>
      <c r="H22" s="143">
        <v>5741</v>
      </c>
      <c r="I22" s="141">
        <v>5053</v>
      </c>
      <c r="J22" s="142">
        <v>408</v>
      </c>
      <c r="K22" s="141">
        <v>489</v>
      </c>
      <c r="L22" s="140">
        <f t="shared" si="2"/>
        <v>11691</v>
      </c>
      <c r="M22" s="146">
        <f t="shared" si="3"/>
        <v>0.20597040458472327</v>
      </c>
      <c r="N22" s="145">
        <v>22514</v>
      </c>
      <c r="O22" s="141">
        <v>20729</v>
      </c>
      <c r="P22" s="142">
        <v>1529</v>
      </c>
      <c r="Q22" s="141">
        <v>1434</v>
      </c>
      <c r="R22" s="140">
        <f t="shared" si="4"/>
        <v>46206</v>
      </c>
      <c r="S22" s="144">
        <f t="shared" si="5"/>
        <v>0.020632624874802576</v>
      </c>
      <c r="T22" s="143">
        <v>19789</v>
      </c>
      <c r="U22" s="141">
        <v>17771</v>
      </c>
      <c r="V22" s="142">
        <v>1631</v>
      </c>
      <c r="W22" s="141">
        <v>1781</v>
      </c>
      <c r="X22" s="140">
        <f t="shared" si="6"/>
        <v>40972</v>
      </c>
      <c r="Y22" s="139">
        <f t="shared" si="7"/>
        <v>0.12774577760421746</v>
      </c>
    </row>
    <row r="23" spans="1:25" ht="19.5" customHeight="1">
      <c r="A23" s="147" t="s">
        <v>189</v>
      </c>
      <c r="B23" s="145">
        <v>7602</v>
      </c>
      <c r="C23" s="141">
        <v>5856</v>
      </c>
      <c r="D23" s="142">
        <v>0</v>
      </c>
      <c r="E23" s="141">
        <v>0</v>
      </c>
      <c r="F23" s="140">
        <f t="shared" si="0"/>
        <v>13458</v>
      </c>
      <c r="G23" s="144">
        <f t="shared" si="1"/>
        <v>0.018499630227334585</v>
      </c>
      <c r="H23" s="143">
        <v>8693</v>
      </c>
      <c r="I23" s="141">
        <v>6699</v>
      </c>
      <c r="J23" s="142"/>
      <c r="K23" s="141"/>
      <c r="L23" s="140">
        <f t="shared" si="2"/>
        <v>15392</v>
      </c>
      <c r="M23" s="146">
        <f t="shared" si="3"/>
        <v>-0.12564968814968813</v>
      </c>
      <c r="N23" s="145">
        <v>21616</v>
      </c>
      <c r="O23" s="141">
        <v>19193</v>
      </c>
      <c r="P23" s="142"/>
      <c r="Q23" s="141"/>
      <c r="R23" s="140">
        <f t="shared" si="4"/>
        <v>40809</v>
      </c>
      <c r="S23" s="144">
        <f t="shared" si="5"/>
        <v>0.01822267213166728</v>
      </c>
      <c r="T23" s="143">
        <v>22288</v>
      </c>
      <c r="U23" s="141">
        <v>18618</v>
      </c>
      <c r="V23" s="142"/>
      <c r="W23" s="141"/>
      <c r="X23" s="140">
        <f t="shared" si="6"/>
        <v>40906</v>
      </c>
      <c r="Y23" s="139">
        <f t="shared" si="7"/>
        <v>-0.002371290275265281</v>
      </c>
    </row>
    <row r="24" spans="1:25" ht="19.5" customHeight="1">
      <c r="A24" s="147" t="s">
        <v>190</v>
      </c>
      <c r="B24" s="145">
        <v>6940</v>
      </c>
      <c r="C24" s="141">
        <v>6013</v>
      </c>
      <c r="D24" s="142">
        <v>0</v>
      </c>
      <c r="E24" s="141">
        <v>0</v>
      </c>
      <c r="F24" s="140">
        <f t="shared" si="0"/>
        <v>12953</v>
      </c>
      <c r="G24" s="144">
        <f t="shared" si="1"/>
        <v>0.017805447342447978</v>
      </c>
      <c r="H24" s="143">
        <v>6629</v>
      </c>
      <c r="I24" s="141">
        <v>5759</v>
      </c>
      <c r="J24" s="142"/>
      <c r="K24" s="141"/>
      <c r="L24" s="140">
        <f t="shared" si="2"/>
        <v>12388</v>
      </c>
      <c r="M24" s="146">
        <f t="shared" si="3"/>
        <v>0.045608653535679666</v>
      </c>
      <c r="N24" s="145">
        <v>20003</v>
      </c>
      <c r="O24" s="141">
        <v>19357</v>
      </c>
      <c r="P24" s="142"/>
      <c r="Q24" s="141"/>
      <c r="R24" s="140">
        <f t="shared" si="4"/>
        <v>39360</v>
      </c>
      <c r="S24" s="144">
        <f t="shared" si="5"/>
        <v>0.017575642017751577</v>
      </c>
      <c r="T24" s="143">
        <v>19658</v>
      </c>
      <c r="U24" s="141">
        <v>18138</v>
      </c>
      <c r="V24" s="142"/>
      <c r="W24" s="141"/>
      <c r="X24" s="140">
        <f t="shared" si="6"/>
        <v>37796</v>
      </c>
      <c r="Y24" s="139">
        <f t="shared" si="7"/>
        <v>0.04138004021589592</v>
      </c>
    </row>
    <row r="25" spans="1:25" ht="19.5" customHeight="1">
      <c r="A25" s="147" t="s">
        <v>191</v>
      </c>
      <c r="B25" s="145">
        <v>6239</v>
      </c>
      <c r="C25" s="141">
        <v>6652</v>
      </c>
      <c r="D25" s="142">
        <v>0</v>
      </c>
      <c r="E25" s="141">
        <v>0</v>
      </c>
      <c r="F25" s="140">
        <f t="shared" si="0"/>
        <v>12891</v>
      </c>
      <c r="G25" s="144">
        <f t="shared" si="1"/>
        <v>0.01772022092885794</v>
      </c>
      <c r="H25" s="143">
        <v>6425</v>
      </c>
      <c r="I25" s="141">
        <v>6352</v>
      </c>
      <c r="J25" s="142"/>
      <c r="K25" s="141"/>
      <c r="L25" s="140">
        <f t="shared" si="2"/>
        <v>12777</v>
      </c>
      <c r="M25" s="146">
        <f t="shared" si="3"/>
        <v>0.008922282225874545</v>
      </c>
      <c r="N25" s="145">
        <v>19322</v>
      </c>
      <c r="O25" s="141">
        <v>21658</v>
      </c>
      <c r="P25" s="142"/>
      <c r="Q25" s="141"/>
      <c r="R25" s="140">
        <f t="shared" si="4"/>
        <v>40980</v>
      </c>
      <c r="S25" s="144">
        <f t="shared" si="5"/>
        <v>0.0182990297227505</v>
      </c>
      <c r="T25" s="143">
        <v>19168</v>
      </c>
      <c r="U25" s="141">
        <v>17455</v>
      </c>
      <c r="V25" s="142"/>
      <c r="W25" s="141"/>
      <c r="X25" s="140">
        <f t="shared" si="6"/>
        <v>36623</v>
      </c>
      <c r="Y25" s="139">
        <f t="shared" si="7"/>
        <v>0.11896895393605122</v>
      </c>
    </row>
    <row r="26" spans="1:25" ht="19.5" customHeight="1">
      <c r="A26" s="147" t="s">
        <v>192</v>
      </c>
      <c r="B26" s="145">
        <v>6555</v>
      </c>
      <c r="C26" s="141">
        <v>5515</v>
      </c>
      <c r="D26" s="142">
        <v>0</v>
      </c>
      <c r="E26" s="141">
        <v>0</v>
      </c>
      <c r="F26" s="140">
        <f t="shared" si="0"/>
        <v>12070</v>
      </c>
      <c r="G26" s="144">
        <f t="shared" si="1"/>
        <v>0.01659165825857694</v>
      </c>
      <c r="H26" s="143">
        <v>5986</v>
      </c>
      <c r="I26" s="141">
        <v>5184</v>
      </c>
      <c r="J26" s="142"/>
      <c r="K26" s="141"/>
      <c r="L26" s="140">
        <f t="shared" si="2"/>
        <v>11170</v>
      </c>
      <c r="M26" s="146" t="s">
        <v>50</v>
      </c>
      <c r="N26" s="145">
        <v>19124</v>
      </c>
      <c r="O26" s="141">
        <v>17746</v>
      </c>
      <c r="P26" s="142"/>
      <c r="Q26" s="141"/>
      <c r="R26" s="140">
        <f t="shared" si="4"/>
        <v>36870</v>
      </c>
      <c r="S26" s="144">
        <f t="shared" si="5"/>
        <v>0.016463768323031012</v>
      </c>
      <c r="T26" s="143">
        <v>17384</v>
      </c>
      <c r="U26" s="141">
        <v>15532</v>
      </c>
      <c r="V26" s="142"/>
      <c r="W26" s="141"/>
      <c r="X26" s="140">
        <f t="shared" si="6"/>
        <v>32916</v>
      </c>
      <c r="Y26" s="139">
        <f t="shared" si="7"/>
        <v>0.12012395187750635</v>
      </c>
    </row>
    <row r="27" spans="1:25" ht="19.5" customHeight="1">
      <c r="A27" s="147" t="s">
        <v>193</v>
      </c>
      <c r="B27" s="145">
        <v>5288</v>
      </c>
      <c r="C27" s="141">
        <v>5725</v>
      </c>
      <c r="D27" s="142">
        <v>0</v>
      </c>
      <c r="E27" s="141">
        <v>0</v>
      </c>
      <c r="F27" s="140">
        <f t="shared" si="0"/>
        <v>11013</v>
      </c>
      <c r="G27" s="144">
        <f t="shared" si="1"/>
        <v>0.015138685368824178</v>
      </c>
      <c r="H27" s="143">
        <v>3412</v>
      </c>
      <c r="I27" s="141">
        <v>3630</v>
      </c>
      <c r="J27" s="142"/>
      <c r="K27" s="141"/>
      <c r="L27" s="140">
        <f t="shared" si="2"/>
        <v>7042</v>
      </c>
      <c r="M27" s="146">
        <f t="shared" si="3"/>
        <v>0.5639023004828174</v>
      </c>
      <c r="N27" s="145">
        <v>17655</v>
      </c>
      <c r="O27" s="141">
        <v>18475</v>
      </c>
      <c r="P27" s="142"/>
      <c r="Q27" s="141"/>
      <c r="R27" s="140">
        <f t="shared" si="4"/>
        <v>36130</v>
      </c>
      <c r="S27" s="144">
        <f t="shared" si="5"/>
        <v>0.016133331963957432</v>
      </c>
      <c r="T27" s="143">
        <v>10289</v>
      </c>
      <c r="U27" s="141">
        <v>10841</v>
      </c>
      <c r="V27" s="142">
        <v>138</v>
      </c>
      <c r="W27" s="141">
        <v>135</v>
      </c>
      <c r="X27" s="140">
        <f t="shared" si="6"/>
        <v>21403</v>
      </c>
      <c r="Y27" s="139">
        <f t="shared" si="7"/>
        <v>0.6880811101247488</v>
      </c>
    </row>
    <row r="28" spans="1:25" ht="19.5" customHeight="1">
      <c r="A28" s="147" t="s">
        <v>194</v>
      </c>
      <c r="B28" s="145">
        <v>4234</v>
      </c>
      <c r="C28" s="141">
        <v>3189</v>
      </c>
      <c r="D28" s="142">
        <v>0</v>
      </c>
      <c r="E28" s="141">
        <v>0</v>
      </c>
      <c r="F28" s="140">
        <f t="shared" si="0"/>
        <v>7423</v>
      </c>
      <c r="G28" s="144">
        <f t="shared" si="1"/>
        <v>0.010203801098046117</v>
      </c>
      <c r="H28" s="143">
        <v>4574</v>
      </c>
      <c r="I28" s="141">
        <v>3972</v>
      </c>
      <c r="J28" s="142"/>
      <c r="K28" s="141"/>
      <c r="L28" s="140">
        <f t="shared" si="2"/>
        <v>8546</v>
      </c>
      <c r="M28" s="146">
        <f t="shared" si="3"/>
        <v>-0.1314065059677042</v>
      </c>
      <c r="N28" s="145">
        <v>11916</v>
      </c>
      <c r="O28" s="141">
        <v>10840</v>
      </c>
      <c r="P28" s="142"/>
      <c r="Q28" s="141"/>
      <c r="R28" s="140">
        <f t="shared" si="4"/>
        <v>22756</v>
      </c>
      <c r="S28" s="144">
        <f t="shared" si="5"/>
        <v>0.010161364577133</v>
      </c>
      <c r="T28" s="143">
        <v>12385</v>
      </c>
      <c r="U28" s="141">
        <v>11532</v>
      </c>
      <c r="V28" s="142"/>
      <c r="W28" s="141"/>
      <c r="X28" s="140">
        <f t="shared" si="6"/>
        <v>23917</v>
      </c>
      <c r="Y28" s="139">
        <f t="shared" si="7"/>
        <v>-0.04854287745118535</v>
      </c>
    </row>
    <row r="29" spans="1:25" ht="19.5" customHeight="1">
      <c r="A29" s="147" t="s">
        <v>195</v>
      </c>
      <c r="B29" s="145">
        <v>3221</v>
      </c>
      <c r="C29" s="141">
        <v>3391</v>
      </c>
      <c r="D29" s="142">
        <v>0</v>
      </c>
      <c r="E29" s="141">
        <v>0</v>
      </c>
      <c r="F29" s="140">
        <f t="shared" si="0"/>
        <v>6612</v>
      </c>
      <c r="G29" s="144">
        <f t="shared" si="1"/>
        <v>0.009088984623505445</v>
      </c>
      <c r="H29" s="143">
        <v>1371</v>
      </c>
      <c r="I29" s="141">
        <v>1367</v>
      </c>
      <c r="J29" s="142"/>
      <c r="K29" s="141"/>
      <c r="L29" s="140">
        <f t="shared" si="2"/>
        <v>2738</v>
      </c>
      <c r="M29" s="146">
        <f t="shared" si="3"/>
        <v>1.414901387874361</v>
      </c>
      <c r="N29" s="145">
        <v>10272</v>
      </c>
      <c r="O29" s="141">
        <v>11445</v>
      </c>
      <c r="P29" s="142"/>
      <c r="Q29" s="141"/>
      <c r="R29" s="140">
        <f t="shared" si="4"/>
        <v>21717</v>
      </c>
      <c r="S29" s="144">
        <f t="shared" si="5"/>
        <v>0.009697414067568877</v>
      </c>
      <c r="T29" s="143">
        <v>4479</v>
      </c>
      <c r="U29" s="141">
        <v>4454</v>
      </c>
      <c r="V29" s="142"/>
      <c r="W29" s="141"/>
      <c r="X29" s="140">
        <f t="shared" si="6"/>
        <v>8933</v>
      </c>
      <c r="Y29" s="139">
        <f t="shared" si="7"/>
        <v>1.4310981753050487</v>
      </c>
    </row>
    <row r="30" spans="1:25" ht="19.5" customHeight="1">
      <c r="A30" s="147" t="s">
        <v>196</v>
      </c>
      <c r="B30" s="145">
        <v>3130</v>
      </c>
      <c r="C30" s="141">
        <v>2403</v>
      </c>
      <c r="D30" s="142">
        <v>0</v>
      </c>
      <c r="E30" s="141">
        <v>0</v>
      </c>
      <c r="F30" s="140">
        <f t="shared" si="0"/>
        <v>5533</v>
      </c>
      <c r="G30" s="144">
        <f t="shared" si="1"/>
        <v>0.00760577010312396</v>
      </c>
      <c r="H30" s="143">
        <v>3642</v>
      </c>
      <c r="I30" s="141">
        <v>2403</v>
      </c>
      <c r="J30" s="142"/>
      <c r="K30" s="141"/>
      <c r="L30" s="140">
        <f t="shared" si="2"/>
        <v>6045</v>
      </c>
      <c r="M30" s="146">
        <f t="shared" si="3"/>
        <v>-0.08469809760132341</v>
      </c>
      <c r="N30" s="145">
        <v>9418</v>
      </c>
      <c r="O30" s="141">
        <v>7924</v>
      </c>
      <c r="P30" s="142"/>
      <c r="Q30" s="141"/>
      <c r="R30" s="140">
        <f t="shared" si="4"/>
        <v>17342</v>
      </c>
      <c r="S30" s="144">
        <f t="shared" si="5"/>
        <v>0.007743820728451419</v>
      </c>
      <c r="T30" s="143">
        <v>9977</v>
      </c>
      <c r="U30" s="141">
        <v>7344</v>
      </c>
      <c r="V30" s="142"/>
      <c r="W30" s="141"/>
      <c r="X30" s="140">
        <f t="shared" si="6"/>
        <v>17321</v>
      </c>
      <c r="Y30" s="139">
        <f t="shared" si="7"/>
        <v>0.0012124011315743921</v>
      </c>
    </row>
    <row r="31" spans="1:25" ht="19.5" customHeight="1">
      <c r="A31" s="147" t="s">
        <v>197</v>
      </c>
      <c r="B31" s="145">
        <v>2046</v>
      </c>
      <c r="C31" s="141">
        <v>2079</v>
      </c>
      <c r="D31" s="142">
        <v>0</v>
      </c>
      <c r="E31" s="141">
        <v>0</v>
      </c>
      <c r="F31" s="140">
        <f t="shared" si="0"/>
        <v>4125</v>
      </c>
      <c r="G31" s="144">
        <f t="shared" si="1"/>
        <v>0.005670305742885656</v>
      </c>
      <c r="H31" s="143"/>
      <c r="I31" s="141"/>
      <c r="J31" s="142"/>
      <c r="K31" s="141"/>
      <c r="L31" s="140">
        <f t="shared" si="2"/>
        <v>0</v>
      </c>
      <c r="M31" s="146" t="str">
        <f t="shared" si="3"/>
        <v>         /0</v>
      </c>
      <c r="N31" s="145">
        <v>8898</v>
      </c>
      <c r="O31" s="141">
        <v>8204</v>
      </c>
      <c r="P31" s="142"/>
      <c r="Q31" s="141"/>
      <c r="R31" s="140">
        <f t="shared" si="4"/>
        <v>17102</v>
      </c>
      <c r="S31" s="144">
        <f t="shared" si="5"/>
        <v>0.00763665217956269</v>
      </c>
      <c r="T31" s="143"/>
      <c r="U31" s="141"/>
      <c r="V31" s="142"/>
      <c r="W31" s="141"/>
      <c r="X31" s="140">
        <f t="shared" si="6"/>
        <v>0</v>
      </c>
      <c r="Y31" s="139" t="str">
        <f t="shared" si="7"/>
        <v>         /0</v>
      </c>
    </row>
    <row r="32" spans="1:25" ht="19.5" customHeight="1">
      <c r="A32" s="147" t="s">
        <v>198</v>
      </c>
      <c r="B32" s="145">
        <v>1890</v>
      </c>
      <c r="C32" s="141">
        <v>1516</v>
      </c>
      <c r="D32" s="142">
        <v>0</v>
      </c>
      <c r="E32" s="141">
        <v>0</v>
      </c>
      <c r="F32" s="140">
        <f t="shared" si="0"/>
        <v>3406</v>
      </c>
      <c r="G32" s="144">
        <f t="shared" si="1"/>
        <v>0.004681954269156011</v>
      </c>
      <c r="H32" s="143">
        <v>2785</v>
      </c>
      <c r="I32" s="141">
        <v>2573</v>
      </c>
      <c r="J32" s="142"/>
      <c r="K32" s="141"/>
      <c r="L32" s="140">
        <f t="shared" si="2"/>
        <v>5358</v>
      </c>
      <c r="M32" s="146">
        <f t="shared" si="3"/>
        <v>-0.3643150429264651</v>
      </c>
      <c r="N32" s="145">
        <v>6023</v>
      </c>
      <c r="O32" s="141">
        <v>6272</v>
      </c>
      <c r="P32" s="142"/>
      <c r="Q32" s="141"/>
      <c r="R32" s="140">
        <f t="shared" si="4"/>
        <v>12295</v>
      </c>
      <c r="S32" s="144">
        <f t="shared" si="5"/>
        <v>0.0054901554524455195</v>
      </c>
      <c r="T32" s="143">
        <v>8126</v>
      </c>
      <c r="U32" s="141">
        <v>8000</v>
      </c>
      <c r="V32" s="142"/>
      <c r="W32" s="141"/>
      <c r="X32" s="140">
        <f t="shared" si="6"/>
        <v>16126</v>
      </c>
      <c r="Y32" s="139">
        <f t="shared" si="7"/>
        <v>-0.2375666625325561</v>
      </c>
    </row>
    <row r="33" spans="1:25" ht="19.5" customHeight="1">
      <c r="A33" s="147" t="s">
        <v>199</v>
      </c>
      <c r="B33" s="145">
        <v>662</v>
      </c>
      <c r="C33" s="141">
        <v>639</v>
      </c>
      <c r="D33" s="142">
        <v>0</v>
      </c>
      <c r="E33" s="141">
        <v>0</v>
      </c>
      <c r="F33" s="140">
        <f t="shared" si="0"/>
        <v>1301</v>
      </c>
      <c r="G33" s="144">
        <f t="shared" si="1"/>
        <v>0.0017883800658167852</v>
      </c>
      <c r="H33" s="143">
        <v>637</v>
      </c>
      <c r="I33" s="141">
        <v>634</v>
      </c>
      <c r="J33" s="142"/>
      <c r="K33" s="141"/>
      <c r="L33" s="140">
        <f t="shared" si="2"/>
        <v>1271</v>
      </c>
      <c r="M33" s="146">
        <f t="shared" si="3"/>
        <v>0.023603461841070095</v>
      </c>
      <c r="N33" s="145">
        <v>2039</v>
      </c>
      <c r="O33" s="141">
        <v>1990</v>
      </c>
      <c r="P33" s="142"/>
      <c r="Q33" s="141"/>
      <c r="R33" s="140">
        <f t="shared" si="4"/>
        <v>4029</v>
      </c>
      <c r="S33" s="144">
        <f t="shared" si="5"/>
        <v>0.0017990920144695403</v>
      </c>
      <c r="T33" s="143">
        <v>1884</v>
      </c>
      <c r="U33" s="141">
        <v>1906</v>
      </c>
      <c r="V33" s="142"/>
      <c r="W33" s="141"/>
      <c r="X33" s="140">
        <f t="shared" si="6"/>
        <v>3790</v>
      </c>
      <c r="Y33" s="139">
        <f t="shared" si="7"/>
        <v>0.06306068601583115</v>
      </c>
    </row>
    <row r="34" spans="1:25" ht="19.5" customHeight="1">
      <c r="A34" s="147" t="s">
        <v>200</v>
      </c>
      <c r="B34" s="145">
        <v>44</v>
      </c>
      <c r="C34" s="141">
        <v>31</v>
      </c>
      <c r="D34" s="142">
        <v>44</v>
      </c>
      <c r="E34" s="141">
        <v>31</v>
      </c>
      <c r="F34" s="140">
        <f t="shared" si="0"/>
        <v>150</v>
      </c>
      <c r="G34" s="144">
        <f t="shared" si="1"/>
        <v>0.00020619293610493297</v>
      </c>
      <c r="H34" s="143">
        <v>526</v>
      </c>
      <c r="I34" s="141">
        <v>492</v>
      </c>
      <c r="J34" s="142"/>
      <c r="K34" s="141"/>
      <c r="L34" s="140">
        <f t="shared" si="2"/>
        <v>1018</v>
      </c>
      <c r="M34" s="146">
        <f t="shared" si="3"/>
        <v>-0.8526522593320236</v>
      </c>
      <c r="N34" s="145">
        <v>423</v>
      </c>
      <c r="O34" s="141">
        <v>545</v>
      </c>
      <c r="P34" s="142">
        <v>309</v>
      </c>
      <c r="Q34" s="141">
        <v>218</v>
      </c>
      <c r="R34" s="140">
        <f t="shared" si="4"/>
        <v>1495</v>
      </c>
      <c r="S34" s="144">
        <f t="shared" si="5"/>
        <v>0.0006675707524527086</v>
      </c>
      <c r="T34" s="143">
        <v>1196</v>
      </c>
      <c r="U34" s="141">
        <v>1585</v>
      </c>
      <c r="V34" s="142">
        <v>148</v>
      </c>
      <c r="W34" s="141">
        <v>259</v>
      </c>
      <c r="X34" s="140">
        <f t="shared" si="6"/>
        <v>3188</v>
      </c>
      <c r="Y34" s="139">
        <f t="shared" si="7"/>
        <v>-0.5310539523212046</v>
      </c>
    </row>
    <row r="35" spans="1:25" ht="19.5" customHeight="1" thickBot="1">
      <c r="A35" s="138" t="s">
        <v>168</v>
      </c>
      <c r="B35" s="136">
        <v>8</v>
      </c>
      <c r="C35" s="132">
        <v>5</v>
      </c>
      <c r="D35" s="133">
        <v>61</v>
      </c>
      <c r="E35" s="132">
        <v>56</v>
      </c>
      <c r="F35" s="131">
        <f t="shared" si="0"/>
        <v>130</v>
      </c>
      <c r="G35" s="135">
        <f t="shared" si="1"/>
        <v>0.00017870054462427524</v>
      </c>
      <c r="H35" s="134">
        <v>7133</v>
      </c>
      <c r="I35" s="132">
        <v>6229</v>
      </c>
      <c r="J35" s="133">
        <v>82</v>
      </c>
      <c r="K35" s="132">
        <v>81</v>
      </c>
      <c r="L35" s="131">
        <f t="shared" si="2"/>
        <v>13525</v>
      </c>
      <c r="M35" s="137">
        <f t="shared" si="3"/>
        <v>-0.9903881700554529</v>
      </c>
      <c r="N35" s="136">
        <v>347</v>
      </c>
      <c r="O35" s="132">
        <v>296</v>
      </c>
      <c r="P35" s="133">
        <v>176</v>
      </c>
      <c r="Q35" s="132">
        <v>173</v>
      </c>
      <c r="R35" s="131">
        <f t="shared" si="4"/>
        <v>992</v>
      </c>
      <c r="S35" s="135">
        <f t="shared" si="5"/>
        <v>0.0004429633354067471</v>
      </c>
      <c r="T35" s="134">
        <v>21224</v>
      </c>
      <c r="U35" s="132">
        <v>19536</v>
      </c>
      <c r="V35" s="133">
        <v>185</v>
      </c>
      <c r="W35" s="132">
        <v>153</v>
      </c>
      <c r="X35" s="131">
        <f t="shared" si="6"/>
        <v>41098</v>
      </c>
      <c r="Y35" s="130">
        <f t="shared" si="7"/>
        <v>-0.9758625723879507</v>
      </c>
    </row>
    <row r="36" ht="15" thickTop="1">
      <c r="A36" s="129" t="s">
        <v>146</v>
      </c>
    </row>
    <row r="37" ht="15">
      <c r="A37" s="129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6:Y65536 M36:M65536 Y3 M3 M5:M8 Y5:Y8">
    <cfRule type="cellIs" priority="3" dxfId="91" operator="lessThan" stopIfTrue="1">
      <formula>0</formula>
    </cfRule>
  </conditionalFormatting>
  <conditionalFormatting sqref="M9:M35 Y9:Y35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C1">
      <selection activeCell="T19" sqref="T19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7109375" style="128" customWidth="1"/>
    <col min="5" max="5" width="10.7109375" style="128" customWidth="1"/>
    <col min="6" max="6" width="10.140625" style="128" customWidth="1"/>
    <col min="7" max="7" width="11.28125" style="128" customWidth="1"/>
    <col min="8" max="8" width="10.00390625" style="128" customWidth="1"/>
    <col min="9" max="9" width="10.8515625" style="128" customWidth="1"/>
    <col min="10" max="10" width="9.00390625" style="128" customWidth="1"/>
    <col min="11" max="11" width="10.7109375" style="128" customWidth="1"/>
    <col min="12" max="12" width="9.28125" style="128" customWidth="1"/>
    <col min="13" max="13" width="9.7109375" style="128" customWidth="1"/>
    <col min="14" max="14" width="10.7109375" style="128" customWidth="1"/>
    <col min="15" max="15" width="12.28125" style="128" customWidth="1"/>
    <col min="16" max="16" width="9.28125" style="128" customWidth="1"/>
    <col min="17" max="17" width="10.7109375" style="128" customWidth="1"/>
    <col min="18" max="18" width="10.28125" style="128" customWidth="1"/>
    <col min="19" max="19" width="11.28125" style="128" customWidth="1"/>
    <col min="20" max="21" width="10.28125" style="128" customWidth="1"/>
    <col min="22" max="22" width="9.28125" style="128" customWidth="1"/>
    <col min="23" max="23" width="10.28125" style="128" customWidth="1"/>
    <col min="24" max="24" width="10.7109375" style="128" customWidth="1"/>
    <col min="25" max="25" width="9.8515625" style="128" customWidth="1"/>
    <col min="26" max="16384" width="8.00390625" style="128" customWidth="1"/>
  </cols>
  <sheetData>
    <row r="1" spans="24:25" ht="18.75" thickBot="1">
      <c r="X1" s="577" t="s">
        <v>28</v>
      </c>
      <c r="Y1" s="578"/>
    </row>
    <row r="2" ht="5.25" customHeight="1" thickBot="1"/>
    <row r="3" spans="1:25" ht="24" customHeight="1" thickTop="1">
      <c r="A3" s="579" t="s">
        <v>47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1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82" t="s">
        <v>44</v>
      </c>
      <c r="B5" s="568" t="s">
        <v>36</v>
      </c>
      <c r="C5" s="569"/>
      <c r="D5" s="569"/>
      <c r="E5" s="569"/>
      <c r="F5" s="569"/>
      <c r="G5" s="569"/>
      <c r="H5" s="569"/>
      <c r="I5" s="569"/>
      <c r="J5" s="570"/>
      <c r="K5" s="570"/>
      <c r="L5" s="570"/>
      <c r="M5" s="571"/>
      <c r="N5" s="572" t="s">
        <v>35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71"/>
    </row>
    <row r="6" spans="1:25" s="173" customFormat="1" ht="26.25" customHeight="1" thickBot="1">
      <c r="A6" s="583"/>
      <c r="B6" s="575" t="s">
        <v>153</v>
      </c>
      <c r="C6" s="564"/>
      <c r="D6" s="564"/>
      <c r="E6" s="564"/>
      <c r="F6" s="576"/>
      <c r="G6" s="565" t="s">
        <v>34</v>
      </c>
      <c r="H6" s="575" t="s">
        <v>154</v>
      </c>
      <c r="I6" s="564"/>
      <c r="J6" s="564"/>
      <c r="K6" s="564"/>
      <c r="L6" s="576"/>
      <c r="M6" s="565" t="s">
        <v>33</v>
      </c>
      <c r="N6" s="563" t="s">
        <v>155</v>
      </c>
      <c r="O6" s="564"/>
      <c r="P6" s="564"/>
      <c r="Q6" s="564"/>
      <c r="R6" s="564"/>
      <c r="S6" s="565" t="s">
        <v>34</v>
      </c>
      <c r="T6" s="563" t="s">
        <v>156</v>
      </c>
      <c r="U6" s="564"/>
      <c r="V6" s="564"/>
      <c r="W6" s="564"/>
      <c r="X6" s="564"/>
      <c r="Y6" s="565" t="s">
        <v>33</v>
      </c>
    </row>
    <row r="7" spans="1:25" s="168" customFormat="1" ht="26.25" customHeight="1">
      <c r="A7" s="584"/>
      <c r="B7" s="588" t="s">
        <v>22</v>
      </c>
      <c r="C7" s="589"/>
      <c r="D7" s="586" t="s">
        <v>21</v>
      </c>
      <c r="E7" s="587"/>
      <c r="F7" s="573" t="s">
        <v>17</v>
      </c>
      <c r="G7" s="566"/>
      <c r="H7" s="588" t="s">
        <v>22</v>
      </c>
      <c r="I7" s="589"/>
      <c r="J7" s="586" t="s">
        <v>21</v>
      </c>
      <c r="K7" s="587"/>
      <c r="L7" s="573" t="s">
        <v>17</v>
      </c>
      <c r="M7" s="566"/>
      <c r="N7" s="589" t="s">
        <v>22</v>
      </c>
      <c r="O7" s="589"/>
      <c r="P7" s="594" t="s">
        <v>21</v>
      </c>
      <c r="Q7" s="589"/>
      <c r="R7" s="573" t="s">
        <v>17</v>
      </c>
      <c r="S7" s="566"/>
      <c r="T7" s="595" t="s">
        <v>22</v>
      </c>
      <c r="U7" s="587"/>
      <c r="V7" s="586" t="s">
        <v>21</v>
      </c>
      <c r="W7" s="590"/>
      <c r="X7" s="573" t="s">
        <v>17</v>
      </c>
      <c r="Y7" s="566"/>
    </row>
    <row r="8" spans="1:25" s="168" customFormat="1" ht="16.5" customHeight="1" thickBot="1">
      <c r="A8" s="585"/>
      <c r="B8" s="171" t="s">
        <v>31</v>
      </c>
      <c r="C8" s="169" t="s">
        <v>30</v>
      </c>
      <c r="D8" s="170" t="s">
        <v>31</v>
      </c>
      <c r="E8" s="169" t="s">
        <v>30</v>
      </c>
      <c r="F8" s="574"/>
      <c r="G8" s="567"/>
      <c r="H8" s="171" t="s">
        <v>31</v>
      </c>
      <c r="I8" s="169" t="s">
        <v>30</v>
      </c>
      <c r="J8" s="170" t="s">
        <v>31</v>
      </c>
      <c r="K8" s="169" t="s">
        <v>30</v>
      </c>
      <c r="L8" s="574"/>
      <c r="M8" s="567"/>
      <c r="N8" s="171" t="s">
        <v>31</v>
      </c>
      <c r="O8" s="169" t="s">
        <v>30</v>
      </c>
      <c r="P8" s="170" t="s">
        <v>31</v>
      </c>
      <c r="Q8" s="169" t="s">
        <v>30</v>
      </c>
      <c r="R8" s="574"/>
      <c r="S8" s="567"/>
      <c r="T8" s="171" t="s">
        <v>31</v>
      </c>
      <c r="U8" s="169" t="s">
        <v>30</v>
      </c>
      <c r="V8" s="170" t="s">
        <v>31</v>
      </c>
      <c r="W8" s="169" t="s">
        <v>30</v>
      </c>
      <c r="X8" s="574"/>
      <c r="Y8" s="567"/>
    </row>
    <row r="9" spans="1:25" s="175" customFormat="1" ht="18" customHeight="1" thickBot="1" thickTop="1">
      <c r="A9" s="185" t="s">
        <v>24</v>
      </c>
      <c r="B9" s="184">
        <f>SUM(B10:B42)</f>
        <v>24594.673000000006</v>
      </c>
      <c r="C9" s="178">
        <f>SUM(C10:C42)</f>
        <v>15159.972000000003</v>
      </c>
      <c r="D9" s="179">
        <f>SUM(D10:D42)</f>
        <v>2973.8970000000004</v>
      </c>
      <c r="E9" s="178">
        <f>SUM(E10:E42)</f>
        <v>2387.35</v>
      </c>
      <c r="F9" s="177">
        <f aca="true" t="shared" si="0" ref="F9:F19">SUM(B9:E9)</f>
        <v>45115.89200000001</v>
      </c>
      <c r="G9" s="181">
        <f aca="true" t="shared" si="1" ref="G9:G19">F9/$F$9</f>
        <v>1</v>
      </c>
      <c r="H9" s="180">
        <f>SUM(H10:H42)</f>
        <v>24785.47599999999</v>
      </c>
      <c r="I9" s="178">
        <f>SUM(I10:I42)</f>
        <v>15882.218</v>
      </c>
      <c r="J9" s="179">
        <f>SUM(J10:J42)</f>
        <v>3305.7840000000006</v>
      </c>
      <c r="K9" s="178">
        <f>SUM(K10:K42)</f>
        <v>2031.05</v>
      </c>
      <c r="L9" s="177">
        <f aca="true" t="shared" si="2" ref="L9:L19">SUM(H9:K9)</f>
        <v>46004.52799999999</v>
      </c>
      <c r="M9" s="183">
        <f aca="true" t="shared" si="3" ref="M9:M20">IF(ISERROR(F9/L9-1),"         /0",(F9/L9-1))</f>
        <v>-0.019316272519956823</v>
      </c>
      <c r="N9" s="182">
        <f>SUM(N10:N42)</f>
        <v>77620.30600000003</v>
      </c>
      <c r="O9" s="178">
        <f>SUM(O10:O42)</f>
        <v>41399.394000000015</v>
      </c>
      <c r="P9" s="179">
        <f>SUM(P10:P42)</f>
        <v>10113.792</v>
      </c>
      <c r="Q9" s="178">
        <f>SUM(Q10:Q42)</f>
        <v>6026.237</v>
      </c>
      <c r="R9" s="177">
        <f aca="true" t="shared" si="4" ref="R9:R19">SUM(N9:Q9)</f>
        <v>135159.72900000005</v>
      </c>
      <c r="S9" s="181">
        <f aca="true" t="shared" si="5" ref="S9:S19">R9/$R$9</f>
        <v>1</v>
      </c>
      <c r="T9" s="180">
        <f>SUM(T10:T42)</f>
        <v>80131.38100000002</v>
      </c>
      <c r="U9" s="178">
        <f>SUM(U10:U42)</f>
        <v>46140.609000000004</v>
      </c>
      <c r="V9" s="179">
        <f>SUM(V10:V42)</f>
        <v>10587.080000000002</v>
      </c>
      <c r="W9" s="178">
        <f>SUM(W10:W42)</f>
        <v>6070.863</v>
      </c>
      <c r="X9" s="177">
        <f aca="true" t="shared" si="6" ref="X9:X19">SUM(T9:W9)</f>
        <v>142929.93300000002</v>
      </c>
      <c r="Y9" s="176">
        <f>IF(ISERROR(R9/X9-1),"         /0",(R9/X9-1))</f>
        <v>-0.05436372799531064</v>
      </c>
    </row>
    <row r="10" spans="1:25" ht="19.5" customHeight="1" thickTop="1">
      <c r="A10" s="156" t="s">
        <v>177</v>
      </c>
      <c r="B10" s="154">
        <v>7154.144000000001</v>
      </c>
      <c r="C10" s="150">
        <v>5800.586</v>
      </c>
      <c r="D10" s="151">
        <v>0</v>
      </c>
      <c r="E10" s="150">
        <v>0</v>
      </c>
      <c r="F10" s="149">
        <f t="shared" si="0"/>
        <v>12954.730000000001</v>
      </c>
      <c r="G10" s="153">
        <f t="shared" si="1"/>
        <v>0.2871433861930514</v>
      </c>
      <c r="H10" s="152">
        <v>5672.1219999999985</v>
      </c>
      <c r="I10" s="150">
        <v>4472.369999999999</v>
      </c>
      <c r="J10" s="151"/>
      <c r="K10" s="150"/>
      <c r="L10" s="149">
        <f t="shared" si="2"/>
        <v>10144.491999999998</v>
      </c>
      <c r="M10" s="155">
        <f t="shared" si="3"/>
        <v>0.2770210671958737</v>
      </c>
      <c r="N10" s="154">
        <v>20768.875999999997</v>
      </c>
      <c r="O10" s="150">
        <v>14635.780999999999</v>
      </c>
      <c r="P10" s="151">
        <v>43.935</v>
      </c>
      <c r="Q10" s="150"/>
      <c r="R10" s="149">
        <f t="shared" si="4"/>
        <v>35448.59199999999</v>
      </c>
      <c r="S10" s="153">
        <f t="shared" si="5"/>
        <v>0.26227184873979714</v>
      </c>
      <c r="T10" s="152">
        <v>17588.352999999996</v>
      </c>
      <c r="U10" s="150">
        <v>12824.390000000003</v>
      </c>
      <c r="V10" s="151"/>
      <c r="W10" s="150"/>
      <c r="X10" s="149">
        <f t="shared" si="6"/>
        <v>30412.743</v>
      </c>
      <c r="Y10" s="148">
        <f aca="true" t="shared" si="7" ref="Y10:Y19">IF(ISERROR(R10/X10-1),"         /0",IF(R10/X10&gt;5,"  *  ",(R10/X10-1)))</f>
        <v>0.16558351872437127</v>
      </c>
    </row>
    <row r="11" spans="1:25" ht="19.5" customHeight="1">
      <c r="A11" s="147" t="s">
        <v>172</v>
      </c>
      <c r="B11" s="145">
        <v>3136.85</v>
      </c>
      <c r="C11" s="141">
        <v>1358.838</v>
      </c>
      <c r="D11" s="142">
        <v>0</v>
      </c>
      <c r="E11" s="141">
        <v>0</v>
      </c>
      <c r="F11" s="140">
        <f t="shared" si="0"/>
        <v>4495.688</v>
      </c>
      <c r="G11" s="144">
        <f t="shared" si="1"/>
        <v>0.09964754769782673</v>
      </c>
      <c r="H11" s="143">
        <v>3143.71</v>
      </c>
      <c r="I11" s="141">
        <v>1671.725</v>
      </c>
      <c r="J11" s="142"/>
      <c r="K11" s="141"/>
      <c r="L11" s="140">
        <f t="shared" si="2"/>
        <v>4815.4349999999995</v>
      </c>
      <c r="M11" s="146">
        <f t="shared" si="3"/>
        <v>-0.06640043942032225</v>
      </c>
      <c r="N11" s="145">
        <v>10888.018000000002</v>
      </c>
      <c r="O11" s="141">
        <v>3306.2369999999996</v>
      </c>
      <c r="P11" s="142"/>
      <c r="Q11" s="141"/>
      <c r="R11" s="140">
        <f t="shared" si="4"/>
        <v>14194.255000000001</v>
      </c>
      <c r="S11" s="144">
        <f t="shared" si="5"/>
        <v>0.10501837422299061</v>
      </c>
      <c r="T11" s="143">
        <v>12569.827</v>
      </c>
      <c r="U11" s="141">
        <v>6115.718</v>
      </c>
      <c r="V11" s="142"/>
      <c r="W11" s="141"/>
      <c r="X11" s="140">
        <f t="shared" si="6"/>
        <v>18685.545</v>
      </c>
      <c r="Y11" s="139">
        <f t="shared" si="7"/>
        <v>-0.24036173416402884</v>
      </c>
    </row>
    <row r="12" spans="1:25" ht="19.5" customHeight="1">
      <c r="A12" s="147" t="s">
        <v>201</v>
      </c>
      <c r="B12" s="145">
        <v>2946.654</v>
      </c>
      <c r="C12" s="141">
        <v>941.747</v>
      </c>
      <c r="D12" s="142">
        <v>108.336</v>
      </c>
      <c r="E12" s="141">
        <v>446.722</v>
      </c>
      <c r="F12" s="140">
        <f>SUM(B12:E12)</f>
        <v>4443.459</v>
      </c>
      <c r="G12" s="144">
        <f>F12/$F$9</f>
        <v>0.09848988467301055</v>
      </c>
      <c r="H12" s="143">
        <v>3366.238</v>
      </c>
      <c r="I12" s="141">
        <v>1929.242</v>
      </c>
      <c r="J12" s="142">
        <v>29.887</v>
      </c>
      <c r="K12" s="141">
        <v>62.361</v>
      </c>
      <c r="L12" s="140">
        <f>SUM(H12:K12)</f>
        <v>5387.727999999999</v>
      </c>
      <c r="M12" s="146">
        <f>IF(ISERROR(F12/L12-1),"         /0",(F12/L12-1))</f>
        <v>-0.17526293086807643</v>
      </c>
      <c r="N12" s="145">
        <v>10906.511</v>
      </c>
      <c r="O12" s="141">
        <v>3298.825</v>
      </c>
      <c r="P12" s="142">
        <v>188.37199999999999</v>
      </c>
      <c r="Q12" s="141">
        <v>1095.346</v>
      </c>
      <c r="R12" s="140">
        <f>SUM(N12:Q12)</f>
        <v>15489.053999999998</v>
      </c>
      <c r="S12" s="144">
        <f>R12/$R$9</f>
        <v>0.114598143356739</v>
      </c>
      <c r="T12" s="143">
        <v>11067.482</v>
      </c>
      <c r="U12" s="141">
        <v>4605.288</v>
      </c>
      <c r="V12" s="142">
        <v>39.299</v>
      </c>
      <c r="W12" s="141">
        <v>268.146</v>
      </c>
      <c r="X12" s="140">
        <f>SUM(T12:W12)</f>
        <v>15980.215000000002</v>
      </c>
      <c r="Y12" s="139">
        <f>IF(ISERROR(R12/X12-1),"         /0",IF(R12/X12&gt;5,"  *  ",(R12/X12-1)))</f>
        <v>-0.030735568951982373</v>
      </c>
    </row>
    <row r="13" spans="1:25" ht="19.5" customHeight="1">
      <c r="A13" s="147" t="s">
        <v>157</v>
      </c>
      <c r="B13" s="145">
        <v>1957.2629999999997</v>
      </c>
      <c r="C13" s="141">
        <v>1684.2149999999997</v>
      </c>
      <c r="D13" s="142">
        <v>3.713</v>
      </c>
      <c r="E13" s="141">
        <v>0.049</v>
      </c>
      <c r="F13" s="140">
        <f>SUM(B13:E13)</f>
        <v>3645.2399999999993</v>
      </c>
      <c r="G13" s="144">
        <f>F13/$F$9</f>
        <v>0.08079724989145728</v>
      </c>
      <c r="H13" s="143">
        <v>1896.4000000000003</v>
      </c>
      <c r="I13" s="141">
        <v>1507.8640000000005</v>
      </c>
      <c r="J13" s="142">
        <v>0</v>
      </c>
      <c r="K13" s="141">
        <v>0</v>
      </c>
      <c r="L13" s="140">
        <f>SUM(H13:K13)</f>
        <v>3404.264000000001</v>
      </c>
      <c r="M13" s="146">
        <f>IF(ISERROR(F13/L13-1),"         /0",(F13/L13-1))</f>
        <v>0.07078651949437487</v>
      </c>
      <c r="N13" s="145">
        <v>5573.891999999997</v>
      </c>
      <c r="O13" s="141">
        <v>5549.541</v>
      </c>
      <c r="P13" s="142">
        <v>3.713</v>
      </c>
      <c r="Q13" s="141">
        <v>0.049</v>
      </c>
      <c r="R13" s="140">
        <f>SUM(N13:Q13)</f>
        <v>11127.194999999998</v>
      </c>
      <c r="S13" s="144">
        <f>R13/$R$9</f>
        <v>0.08232626006522989</v>
      </c>
      <c r="T13" s="143">
        <v>5776.041000000001</v>
      </c>
      <c r="U13" s="141">
        <v>4552.148999999999</v>
      </c>
      <c r="V13" s="142">
        <v>0</v>
      </c>
      <c r="W13" s="141">
        <v>0</v>
      </c>
      <c r="X13" s="140">
        <f>SUM(T13:W13)</f>
        <v>10328.19</v>
      </c>
      <c r="Y13" s="139">
        <f>IF(ISERROR(R13/X13-1),"         /0",IF(R13/X13&gt;5,"  *  ",(R13/X13-1)))</f>
        <v>0.07736157061401827</v>
      </c>
    </row>
    <row r="14" spans="1:25" ht="19.5" customHeight="1">
      <c r="A14" s="147" t="s">
        <v>202</v>
      </c>
      <c r="B14" s="145">
        <v>1969.8600000000001</v>
      </c>
      <c r="C14" s="141">
        <v>1302.369</v>
      </c>
      <c r="D14" s="142">
        <v>0</v>
      </c>
      <c r="E14" s="141">
        <v>0</v>
      </c>
      <c r="F14" s="140">
        <f>SUM(B14:E14)</f>
        <v>3272.2290000000003</v>
      </c>
      <c r="G14" s="144">
        <f>F14/$F$9</f>
        <v>0.0725294093708709</v>
      </c>
      <c r="H14" s="143">
        <v>1872.918</v>
      </c>
      <c r="I14" s="141">
        <v>1189.391</v>
      </c>
      <c r="J14" s="142"/>
      <c r="K14" s="141"/>
      <c r="L14" s="140">
        <f>SUM(H14:K14)</f>
        <v>3062.309</v>
      </c>
      <c r="M14" s="146">
        <f>IF(ISERROR(F14/L14-1),"         /0",(F14/L14-1))</f>
        <v>0.06854958137797329</v>
      </c>
      <c r="N14" s="145">
        <v>6352.575000000001</v>
      </c>
      <c r="O14" s="141">
        <v>3478.1249999999995</v>
      </c>
      <c r="P14" s="142">
        <v>858.135</v>
      </c>
      <c r="Q14" s="141">
        <v>117.774</v>
      </c>
      <c r="R14" s="140">
        <f>SUM(N14:Q14)</f>
        <v>10806.609</v>
      </c>
      <c r="S14" s="144">
        <f>R14/$R$9</f>
        <v>0.07995435533908178</v>
      </c>
      <c r="T14" s="143">
        <v>6740.815999999999</v>
      </c>
      <c r="U14" s="141">
        <v>3403.359</v>
      </c>
      <c r="V14" s="142"/>
      <c r="W14" s="141"/>
      <c r="X14" s="140">
        <f>SUM(T14:W14)</f>
        <v>10144.175</v>
      </c>
      <c r="Y14" s="139">
        <f>IF(ISERROR(R14/X14-1),"         /0",IF(R14/X14&gt;5,"  *  ",(R14/X14-1)))</f>
        <v>0.06530190971666028</v>
      </c>
    </row>
    <row r="15" spans="1:25" ht="19.5" customHeight="1">
      <c r="A15" s="147" t="s">
        <v>203</v>
      </c>
      <c r="B15" s="145">
        <v>0</v>
      </c>
      <c r="C15" s="141">
        <v>0</v>
      </c>
      <c r="D15" s="142">
        <v>1782.431</v>
      </c>
      <c r="E15" s="141">
        <v>792.554</v>
      </c>
      <c r="F15" s="140">
        <f>SUM(B15:E15)</f>
        <v>2574.985</v>
      </c>
      <c r="G15" s="144">
        <f>F15/$F$9</f>
        <v>0.05707489946114774</v>
      </c>
      <c r="H15" s="143"/>
      <c r="I15" s="141"/>
      <c r="J15" s="142">
        <v>1818.5120000000002</v>
      </c>
      <c r="K15" s="141">
        <v>876.8789999999999</v>
      </c>
      <c r="L15" s="140">
        <f>SUM(H15:K15)</f>
        <v>2695.391</v>
      </c>
      <c r="M15" s="146">
        <f>IF(ISERROR(F15/L15-1),"         /0",(F15/L15-1))</f>
        <v>-0.04467106998576453</v>
      </c>
      <c r="N15" s="145"/>
      <c r="O15" s="141"/>
      <c r="P15" s="142">
        <v>5666.868</v>
      </c>
      <c r="Q15" s="141">
        <v>1738.678</v>
      </c>
      <c r="R15" s="140">
        <f>SUM(N15:Q15)</f>
        <v>7405.546</v>
      </c>
      <c r="S15" s="144">
        <f>R15/$R$9</f>
        <v>0.054791068721364466</v>
      </c>
      <c r="T15" s="143"/>
      <c r="U15" s="141"/>
      <c r="V15" s="142">
        <v>4374.445000000001</v>
      </c>
      <c r="W15" s="141">
        <v>1992.902</v>
      </c>
      <c r="X15" s="140">
        <f>SUM(T15:W15)</f>
        <v>6367.347000000001</v>
      </c>
      <c r="Y15" s="139">
        <f>IF(ISERROR(R15/X15-1),"         /0",IF(R15/X15&gt;5,"  *  ",(R15/X15-1)))</f>
        <v>0.16305048240656572</v>
      </c>
    </row>
    <row r="16" spans="1:25" ht="19.5" customHeight="1">
      <c r="A16" s="147" t="s">
        <v>204</v>
      </c>
      <c r="B16" s="145">
        <v>0</v>
      </c>
      <c r="C16" s="141">
        <v>0</v>
      </c>
      <c r="D16" s="142">
        <v>1033.035</v>
      </c>
      <c r="E16" s="141">
        <v>984.3389999999999</v>
      </c>
      <c r="F16" s="140">
        <f t="shared" si="0"/>
        <v>2017.374</v>
      </c>
      <c r="G16" s="144">
        <f t="shared" si="1"/>
        <v>0.044715374351902426</v>
      </c>
      <c r="H16" s="143"/>
      <c r="I16" s="141"/>
      <c r="J16" s="142">
        <v>1131</v>
      </c>
      <c r="K16" s="141">
        <v>927.34</v>
      </c>
      <c r="L16" s="140">
        <f t="shared" si="2"/>
        <v>2058.34</v>
      </c>
      <c r="M16" s="146">
        <f t="shared" si="3"/>
        <v>-0.019902445660095136</v>
      </c>
      <c r="N16" s="145"/>
      <c r="O16" s="141"/>
      <c r="P16" s="142">
        <v>3050.9539999999997</v>
      </c>
      <c r="Q16" s="141">
        <v>2585.5850000000005</v>
      </c>
      <c r="R16" s="140">
        <f t="shared" si="4"/>
        <v>5636.539000000001</v>
      </c>
      <c r="S16" s="144">
        <f t="shared" si="5"/>
        <v>0.04170279891579243</v>
      </c>
      <c r="T16" s="143"/>
      <c r="U16" s="141"/>
      <c r="V16" s="142">
        <v>3900</v>
      </c>
      <c r="W16" s="141">
        <v>2719.864</v>
      </c>
      <c r="X16" s="140">
        <f t="shared" si="6"/>
        <v>6619.864</v>
      </c>
      <c r="Y16" s="139">
        <f t="shared" si="7"/>
        <v>-0.1485415712467807</v>
      </c>
    </row>
    <row r="17" spans="1:25" ht="19.5" customHeight="1">
      <c r="A17" s="147" t="s">
        <v>205</v>
      </c>
      <c r="B17" s="145">
        <v>776.4669999999999</v>
      </c>
      <c r="C17" s="141">
        <v>619.483</v>
      </c>
      <c r="D17" s="142">
        <v>0</v>
      </c>
      <c r="E17" s="141">
        <v>0</v>
      </c>
      <c r="F17" s="140">
        <f t="shared" si="0"/>
        <v>1395.9499999999998</v>
      </c>
      <c r="G17" s="144">
        <f t="shared" si="1"/>
        <v>0.03094142525210406</v>
      </c>
      <c r="H17" s="143">
        <v>681.3</v>
      </c>
      <c r="I17" s="141">
        <v>518.725</v>
      </c>
      <c r="J17" s="142"/>
      <c r="K17" s="141"/>
      <c r="L17" s="140">
        <f t="shared" si="2"/>
        <v>1200.025</v>
      </c>
      <c r="M17" s="146">
        <f t="shared" si="3"/>
        <v>0.16326743192850124</v>
      </c>
      <c r="N17" s="145">
        <v>2119.1939999999995</v>
      </c>
      <c r="O17" s="141">
        <v>1525.7669999999998</v>
      </c>
      <c r="P17" s="142"/>
      <c r="Q17" s="141"/>
      <c r="R17" s="140">
        <f t="shared" si="4"/>
        <v>3644.9609999999993</v>
      </c>
      <c r="S17" s="144">
        <f t="shared" si="5"/>
        <v>0.02696780340540634</v>
      </c>
      <c r="T17" s="143">
        <v>1966.1809999999998</v>
      </c>
      <c r="U17" s="141">
        <v>1372.9370000000001</v>
      </c>
      <c r="V17" s="142"/>
      <c r="W17" s="141"/>
      <c r="X17" s="140">
        <f t="shared" si="6"/>
        <v>3339.118</v>
      </c>
      <c r="Y17" s="139">
        <f t="shared" si="7"/>
        <v>0.09159394786287867</v>
      </c>
    </row>
    <row r="18" spans="1:25" ht="19.5" customHeight="1">
      <c r="A18" s="147" t="s">
        <v>206</v>
      </c>
      <c r="B18" s="145">
        <v>1257.192</v>
      </c>
      <c r="C18" s="141">
        <v>0</v>
      </c>
      <c r="D18" s="142">
        <v>0</v>
      </c>
      <c r="E18" s="141">
        <v>0</v>
      </c>
      <c r="F18" s="140">
        <f t="shared" si="0"/>
        <v>1257.192</v>
      </c>
      <c r="G18" s="144">
        <f t="shared" si="1"/>
        <v>0.02786583494791591</v>
      </c>
      <c r="H18" s="143">
        <v>1273.819</v>
      </c>
      <c r="I18" s="141">
        <v>874.083</v>
      </c>
      <c r="J18" s="142"/>
      <c r="K18" s="141"/>
      <c r="L18" s="140">
        <f t="shared" si="2"/>
        <v>2147.902</v>
      </c>
      <c r="M18" s="146">
        <f t="shared" si="3"/>
        <v>-0.4146883796374322</v>
      </c>
      <c r="N18" s="145">
        <v>3955.966</v>
      </c>
      <c r="O18" s="141"/>
      <c r="P18" s="142"/>
      <c r="Q18" s="141"/>
      <c r="R18" s="140">
        <f t="shared" si="4"/>
        <v>3955.966</v>
      </c>
      <c r="S18" s="144">
        <f t="shared" si="5"/>
        <v>0.029268821632514506</v>
      </c>
      <c r="T18" s="143">
        <v>3868.8109999999997</v>
      </c>
      <c r="U18" s="141">
        <v>2159.389</v>
      </c>
      <c r="V18" s="142"/>
      <c r="W18" s="141"/>
      <c r="X18" s="140">
        <f t="shared" si="6"/>
        <v>6028.2</v>
      </c>
      <c r="Y18" s="139">
        <f t="shared" si="7"/>
        <v>-0.34375667695166057</v>
      </c>
    </row>
    <row r="19" spans="1:25" ht="19.5" customHeight="1">
      <c r="A19" s="147" t="s">
        <v>207</v>
      </c>
      <c r="B19" s="145">
        <v>926.4639999999999</v>
      </c>
      <c r="C19" s="141">
        <v>117.985</v>
      </c>
      <c r="D19" s="142">
        <v>0</v>
      </c>
      <c r="E19" s="141">
        <v>0</v>
      </c>
      <c r="F19" s="140">
        <f t="shared" si="0"/>
        <v>1044.4489999999998</v>
      </c>
      <c r="G19" s="144">
        <f t="shared" si="1"/>
        <v>0.023150356863164752</v>
      </c>
      <c r="H19" s="143">
        <v>1050.08</v>
      </c>
      <c r="I19" s="141"/>
      <c r="J19" s="142"/>
      <c r="K19" s="141"/>
      <c r="L19" s="140">
        <f t="shared" si="2"/>
        <v>1050.08</v>
      </c>
      <c r="M19" s="146">
        <f t="shared" si="3"/>
        <v>-0.005362448575346734</v>
      </c>
      <c r="N19" s="145">
        <v>2735.4509999999996</v>
      </c>
      <c r="O19" s="141">
        <v>315.50399999999996</v>
      </c>
      <c r="P19" s="142"/>
      <c r="Q19" s="141"/>
      <c r="R19" s="140">
        <f t="shared" si="4"/>
        <v>3050.9549999999995</v>
      </c>
      <c r="S19" s="144">
        <f t="shared" si="5"/>
        <v>0.02257295884338447</v>
      </c>
      <c r="T19" s="143">
        <v>3253.655</v>
      </c>
      <c r="U19" s="141"/>
      <c r="V19" s="142"/>
      <c r="W19" s="141"/>
      <c r="X19" s="140">
        <f t="shared" si="6"/>
        <v>3253.655</v>
      </c>
      <c r="Y19" s="139">
        <f t="shared" si="7"/>
        <v>-0.062299168166262464</v>
      </c>
    </row>
    <row r="20" spans="1:25" ht="19.5" customHeight="1">
      <c r="A20" s="147" t="s">
        <v>208</v>
      </c>
      <c r="B20" s="145">
        <v>731.854</v>
      </c>
      <c r="C20" s="141">
        <v>116.744</v>
      </c>
      <c r="D20" s="142">
        <v>0</v>
      </c>
      <c r="E20" s="141">
        <v>160.246</v>
      </c>
      <c r="F20" s="140">
        <f>SUM(B20:E20)</f>
        <v>1008.844</v>
      </c>
      <c r="G20" s="144">
        <f>F20/$F$9</f>
        <v>0.022361167102714047</v>
      </c>
      <c r="H20" s="143">
        <v>1557.461</v>
      </c>
      <c r="I20" s="141">
        <v>155.159</v>
      </c>
      <c r="J20" s="142"/>
      <c r="K20" s="141">
        <v>151.378</v>
      </c>
      <c r="L20" s="140">
        <f>SUM(H20:K20)</f>
        <v>1863.9979999999998</v>
      </c>
      <c r="M20" s="146">
        <f t="shared" si="3"/>
        <v>-0.4587740973971002</v>
      </c>
      <c r="N20" s="145">
        <v>2991.937</v>
      </c>
      <c r="O20" s="141">
        <v>601.3370000000001</v>
      </c>
      <c r="P20" s="142"/>
      <c r="Q20" s="141">
        <v>448.157</v>
      </c>
      <c r="R20" s="140">
        <f>SUM(N20:Q20)</f>
        <v>4041.431</v>
      </c>
      <c r="S20" s="144">
        <f>R20/$R$9</f>
        <v>0.029901147552611612</v>
      </c>
      <c r="T20" s="143">
        <v>4301.693</v>
      </c>
      <c r="U20" s="141">
        <v>375.201</v>
      </c>
      <c r="V20" s="142">
        <v>73.708</v>
      </c>
      <c r="W20" s="141">
        <v>585.945</v>
      </c>
      <c r="X20" s="140">
        <f>SUM(T20:W20)</f>
        <v>5336.547</v>
      </c>
      <c r="Y20" s="139">
        <f>IF(ISERROR(R20/X20-1),"         /0",IF(R20/X20&gt;5,"  *  ",(R20/X20-1)))</f>
        <v>-0.24268801530277906</v>
      </c>
    </row>
    <row r="21" spans="1:25" ht="19.5" customHeight="1">
      <c r="A21" s="147" t="s">
        <v>209</v>
      </c>
      <c r="B21" s="145">
        <v>491.64200000000005</v>
      </c>
      <c r="C21" s="141">
        <v>355.501</v>
      </c>
      <c r="D21" s="142">
        <v>0</v>
      </c>
      <c r="E21" s="141">
        <v>0</v>
      </c>
      <c r="F21" s="140">
        <f aca="true" t="shared" si="8" ref="F21:F26">SUM(B21:E21)</f>
        <v>847.143</v>
      </c>
      <c r="G21" s="144">
        <f aca="true" t="shared" si="9" ref="G21:G26">F21/$F$9</f>
        <v>0.018777042023240945</v>
      </c>
      <c r="H21" s="143">
        <v>433.112</v>
      </c>
      <c r="I21" s="141">
        <v>246.179</v>
      </c>
      <c r="J21" s="142"/>
      <c r="K21" s="141"/>
      <c r="L21" s="140">
        <f aca="true" t="shared" si="10" ref="L21:L26">SUM(H21:K21)</f>
        <v>679.291</v>
      </c>
      <c r="M21" s="146">
        <f aca="true" t="shared" si="11" ref="M21:M26">IF(ISERROR(F21/L21-1),"         /0",(F21/L21-1))</f>
        <v>0.2470988133215366</v>
      </c>
      <c r="N21" s="145">
        <v>1399.9429999999998</v>
      </c>
      <c r="O21" s="141">
        <v>880.584</v>
      </c>
      <c r="P21" s="142"/>
      <c r="Q21" s="141"/>
      <c r="R21" s="140">
        <f aca="true" t="shared" si="12" ref="R21:R26">SUM(N21:Q21)</f>
        <v>2280.5269999999996</v>
      </c>
      <c r="S21" s="144">
        <f aca="true" t="shared" si="13" ref="S21:S26">R21/$R$9</f>
        <v>0.016872829036228675</v>
      </c>
      <c r="T21" s="143">
        <v>1301.535</v>
      </c>
      <c r="U21" s="141">
        <v>751.043</v>
      </c>
      <c r="V21" s="142"/>
      <c r="W21" s="141"/>
      <c r="X21" s="140">
        <f aca="true" t="shared" si="14" ref="X21:X26">SUM(T21:W21)</f>
        <v>2052.578</v>
      </c>
      <c r="Y21" s="139">
        <f aca="true" t="shared" si="15" ref="Y21:Y26">IF(ISERROR(R21/X21-1),"         /0",IF(R21/X21&gt;5,"  *  ",(R21/X21-1)))</f>
        <v>0.11105497574269996</v>
      </c>
    </row>
    <row r="22" spans="1:25" ht="19.5" customHeight="1">
      <c r="A22" s="147" t="s">
        <v>170</v>
      </c>
      <c r="B22" s="145">
        <v>482.11400000000003</v>
      </c>
      <c r="C22" s="141">
        <v>195.00900000000001</v>
      </c>
      <c r="D22" s="142">
        <v>0</v>
      </c>
      <c r="E22" s="141">
        <v>0</v>
      </c>
      <c r="F22" s="140">
        <f t="shared" si="8"/>
        <v>677.123</v>
      </c>
      <c r="G22" s="144">
        <f t="shared" si="9"/>
        <v>0.015008525155614787</v>
      </c>
      <c r="H22" s="143">
        <v>688.5049999999999</v>
      </c>
      <c r="I22" s="141">
        <v>575.057</v>
      </c>
      <c r="J22" s="142"/>
      <c r="K22" s="141"/>
      <c r="L22" s="140">
        <f t="shared" si="10"/>
        <v>1263.562</v>
      </c>
      <c r="M22" s="146">
        <f t="shared" si="11"/>
        <v>-0.46411572997605177</v>
      </c>
      <c r="N22" s="145">
        <v>1645.6819999999996</v>
      </c>
      <c r="O22" s="141">
        <v>630.159</v>
      </c>
      <c r="P22" s="142"/>
      <c r="Q22" s="141"/>
      <c r="R22" s="140">
        <f t="shared" si="12"/>
        <v>2275.8409999999994</v>
      </c>
      <c r="S22" s="144">
        <f t="shared" si="13"/>
        <v>0.016838158945997876</v>
      </c>
      <c r="T22" s="143">
        <v>2707.07</v>
      </c>
      <c r="U22" s="141">
        <v>1987.4830000000002</v>
      </c>
      <c r="V22" s="142"/>
      <c r="W22" s="141"/>
      <c r="X22" s="140">
        <f t="shared" si="14"/>
        <v>4694.553</v>
      </c>
      <c r="Y22" s="139">
        <f t="shared" si="15"/>
        <v>-0.5152166777113818</v>
      </c>
    </row>
    <row r="23" spans="1:25" ht="19.5" customHeight="1">
      <c r="A23" s="147" t="s">
        <v>210</v>
      </c>
      <c r="B23" s="145">
        <v>338.552</v>
      </c>
      <c r="C23" s="141">
        <v>270.091</v>
      </c>
      <c r="D23" s="142">
        <v>0</v>
      </c>
      <c r="E23" s="141">
        <v>0</v>
      </c>
      <c r="F23" s="140">
        <f t="shared" si="8"/>
        <v>608.643</v>
      </c>
      <c r="G23" s="144">
        <f t="shared" si="9"/>
        <v>0.0134906564631372</v>
      </c>
      <c r="H23" s="143">
        <v>209.943</v>
      </c>
      <c r="I23" s="141">
        <v>82.801</v>
      </c>
      <c r="J23" s="142"/>
      <c r="K23" s="141"/>
      <c r="L23" s="140">
        <f t="shared" si="10"/>
        <v>292.744</v>
      </c>
      <c r="M23" s="146">
        <f t="shared" si="11"/>
        <v>1.0790964118820536</v>
      </c>
      <c r="N23" s="145">
        <v>1133.9050000000002</v>
      </c>
      <c r="O23" s="141">
        <v>585.32</v>
      </c>
      <c r="P23" s="142">
        <v>184.829</v>
      </c>
      <c r="Q23" s="141">
        <v>8.03</v>
      </c>
      <c r="R23" s="140">
        <f t="shared" si="12"/>
        <v>1912.0840000000003</v>
      </c>
      <c r="S23" s="144">
        <f t="shared" si="13"/>
        <v>0.014146846950248025</v>
      </c>
      <c r="T23" s="143">
        <v>650.634</v>
      </c>
      <c r="U23" s="141">
        <v>318.372</v>
      </c>
      <c r="V23" s="142">
        <v>100.69</v>
      </c>
      <c r="W23" s="141">
        <v>11.317</v>
      </c>
      <c r="X23" s="140">
        <f t="shared" si="14"/>
        <v>1081.0130000000001</v>
      </c>
      <c r="Y23" s="139">
        <f t="shared" si="15"/>
        <v>0.7687890894929108</v>
      </c>
    </row>
    <row r="24" spans="1:25" ht="19.5" customHeight="1">
      <c r="A24" s="147" t="s">
        <v>211</v>
      </c>
      <c r="B24" s="145">
        <v>366.755</v>
      </c>
      <c r="C24" s="141">
        <v>181.341</v>
      </c>
      <c r="D24" s="142">
        <v>0</v>
      </c>
      <c r="E24" s="141">
        <v>0</v>
      </c>
      <c r="F24" s="140">
        <f t="shared" si="8"/>
        <v>548.096</v>
      </c>
      <c r="G24" s="144">
        <f t="shared" si="9"/>
        <v>0.012148623815306587</v>
      </c>
      <c r="H24" s="143">
        <v>448.831</v>
      </c>
      <c r="I24" s="141">
        <v>110.3</v>
      </c>
      <c r="J24" s="142"/>
      <c r="K24" s="141"/>
      <c r="L24" s="140">
        <f t="shared" si="10"/>
        <v>559.131</v>
      </c>
      <c r="M24" s="146">
        <f t="shared" si="11"/>
        <v>-0.01973598315958147</v>
      </c>
      <c r="N24" s="145">
        <v>911.977</v>
      </c>
      <c r="O24" s="141">
        <v>463.39300000000003</v>
      </c>
      <c r="P24" s="142"/>
      <c r="Q24" s="141"/>
      <c r="R24" s="140">
        <f t="shared" si="12"/>
        <v>1375.37</v>
      </c>
      <c r="S24" s="144">
        <f t="shared" si="13"/>
        <v>0.010175886043689828</v>
      </c>
      <c r="T24" s="143">
        <v>1122.632</v>
      </c>
      <c r="U24" s="141">
        <v>338.728</v>
      </c>
      <c r="V24" s="142"/>
      <c r="W24" s="141"/>
      <c r="X24" s="140">
        <f t="shared" si="14"/>
        <v>1461.3600000000001</v>
      </c>
      <c r="Y24" s="139">
        <f t="shared" si="15"/>
        <v>-0.05884244813050876</v>
      </c>
    </row>
    <row r="25" spans="1:25" ht="19.5" customHeight="1">
      <c r="A25" s="147" t="s">
        <v>187</v>
      </c>
      <c r="B25" s="145">
        <v>186.36700000000002</v>
      </c>
      <c r="C25" s="141">
        <v>341.159</v>
      </c>
      <c r="D25" s="142">
        <v>0</v>
      </c>
      <c r="E25" s="141">
        <v>0</v>
      </c>
      <c r="F25" s="140">
        <f t="shared" si="8"/>
        <v>527.5260000000001</v>
      </c>
      <c r="G25" s="144">
        <f t="shared" si="9"/>
        <v>0.011692686913959275</v>
      </c>
      <c r="H25" s="143">
        <v>180.282</v>
      </c>
      <c r="I25" s="141">
        <v>296.935</v>
      </c>
      <c r="J25" s="142"/>
      <c r="K25" s="141"/>
      <c r="L25" s="140">
        <f t="shared" si="10"/>
        <v>477.217</v>
      </c>
      <c r="M25" s="146">
        <f t="shared" si="11"/>
        <v>0.10542164256512265</v>
      </c>
      <c r="N25" s="145">
        <v>583.943</v>
      </c>
      <c r="O25" s="141">
        <v>902.245</v>
      </c>
      <c r="P25" s="142"/>
      <c r="Q25" s="141"/>
      <c r="R25" s="140">
        <f t="shared" si="12"/>
        <v>1486.188</v>
      </c>
      <c r="S25" s="144">
        <f t="shared" si="13"/>
        <v>0.010995790025592605</v>
      </c>
      <c r="T25" s="143">
        <v>594.8180000000001</v>
      </c>
      <c r="U25" s="141">
        <v>960.7449999999999</v>
      </c>
      <c r="V25" s="142"/>
      <c r="W25" s="141"/>
      <c r="X25" s="140">
        <f t="shared" si="14"/>
        <v>1555.563</v>
      </c>
      <c r="Y25" s="139">
        <f t="shared" si="15"/>
        <v>-0.04459800085242449</v>
      </c>
    </row>
    <row r="26" spans="1:25" ht="19.5" customHeight="1">
      <c r="A26" s="147" t="s">
        <v>182</v>
      </c>
      <c r="B26" s="145">
        <v>244.725</v>
      </c>
      <c r="C26" s="141">
        <v>257.51</v>
      </c>
      <c r="D26" s="142">
        <v>0</v>
      </c>
      <c r="E26" s="141">
        <v>0</v>
      </c>
      <c r="F26" s="140">
        <f t="shared" si="8"/>
        <v>502.235</v>
      </c>
      <c r="G26" s="144">
        <f t="shared" si="9"/>
        <v>0.01113210839320211</v>
      </c>
      <c r="H26" s="143">
        <v>56.708999999999996</v>
      </c>
      <c r="I26" s="141">
        <v>26.27</v>
      </c>
      <c r="J26" s="142"/>
      <c r="K26" s="141"/>
      <c r="L26" s="140">
        <f t="shared" si="10"/>
        <v>82.979</v>
      </c>
      <c r="M26" s="146">
        <f t="shared" si="11"/>
        <v>5.052555465840755</v>
      </c>
      <c r="N26" s="145">
        <v>490.36400000000003</v>
      </c>
      <c r="O26" s="141">
        <v>399.82200000000006</v>
      </c>
      <c r="P26" s="142"/>
      <c r="Q26" s="141"/>
      <c r="R26" s="140">
        <f t="shared" si="12"/>
        <v>890.1860000000001</v>
      </c>
      <c r="S26" s="144">
        <f t="shared" si="13"/>
        <v>0.006586177751214638</v>
      </c>
      <c r="T26" s="143">
        <v>171.41700000000003</v>
      </c>
      <c r="U26" s="141">
        <v>70.97</v>
      </c>
      <c r="V26" s="142"/>
      <c r="W26" s="141"/>
      <c r="X26" s="140">
        <f t="shared" si="14"/>
        <v>242.38700000000003</v>
      </c>
      <c r="Y26" s="139">
        <f t="shared" si="15"/>
        <v>2.6725814503253065</v>
      </c>
    </row>
    <row r="27" spans="1:25" ht="19.5" customHeight="1">
      <c r="A27" s="147" t="s">
        <v>189</v>
      </c>
      <c r="B27" s="145">
        <v>102.273</v>
      </c>
      <c r="C27" s="141">
        <v>331.099</v>
      </c>
      <c r="D27" s="142">
        <v>0</v>
      </c>
      <c r="E27" s="141">
        <v>0</v>
      </c>
      <c r="F27" s="140">
        <f>SUM(B27:E27)</f>
        <v>433.37199999999996</v>
      </c>
      <c r="G27" s="144">
        <f>F27/$F$9</f>
        <v>0.009605750452634293</v>
      </c>
      <c r="H27" s="143">
        <v>111.637</v>
      </c>
      <c r="I27" s="141">
        <v>261.095</v>
      </c>
      <c r="J27" s="142"/>
      <c r="K27" s="141"/>
      <c r="L27" s="140">
        <f>SUM(H27:K27)</f>
        <v>372.732</v>
      </c>
      <c r="M27" s="146">
        <f>IF(ISERROR(F27/L27-1),"         /0",(F27/L27-1))</f>
        <v>0.16269061953360575</v>
      </c>
      <c r="N27" s="145">
        <v>300.56399999999996</v>
      </c>
      <c r="O27" s="141">
        <v>766.78</v>
      </c>
      <c r="P27" s="142"/>
      <c r="Q27" s="141"/>
      <c r="R27" s="140">
        <f>SUM(N27:Q27)</f>
        <v>1067.344</v>
      </c>
      <c r="S27" s="144">
        <f>R27/$R$9</f>
        <v>0.007896908405313536</v>
      </c>
      <c r="T27" s="143">
        <v>198.238</v>
      </c>
      <c r="U27" s="141">
        <v>668.176</v>
      </c>
      <c r="V27" s="142"/>
      <c r="W27" s="141"/>
      <c r="X27" s="140">
        <f>SUM(T27:W27)</f>
        <v>866.414</v>
      </c>
      <c r="Y27" s="139">
        <f>IF(ISERROR(R27/X27-1),"         /0",IF(R27/X27&gt;5,"  *  ",(R27/X27-1)))</f>
        <v>0.23190991835311991</v>
      </c>
    </row>
    <row r="28" spans="1:25" ht="19.5" customHeight="1">
      <c r="A28" s="147" t="s">
        <v>180</v>
      </c>
      <c r="B28" s="145">
        <v>260.21599999999995</v>
      </c>
      <c r="C28" s="141">
        <v>134.485</v>
      </c>
      <c r="D28" s="142">
        <v>0</v>
      </c>
      <c r="E28" s="141">
        <v>0</v>
      </c>
      <c r="F28" s="140">
        <f>SUM(B28:E28)</f>
        <v>394.70099999999996</v>
      </c>
      <c r="G28" s="144">
        <f>F28/$F$9</f>
        <v>0.008748602377184516</v>
      </c>
      <c r="H28" s="143">
        <v>241.91899999999995</v>
      </c>
      <c r="I28" s="141">
        <v>155.56999999999996</v>
      </c>
      <c r="J28" s="142"/>
      <c r="K28" s="141"/>
      <c r="L28" s="140">
        <f>SUM(H28:K28)</f>
        <v>397.4889999999999</v>
      </c>
      <c r="M28" s="146">
        <f>IF(ISERROR(F28/L28-1),"         /0",(F28/L28-1))</f>
        <v>-0.007014030576946717</v>
      </c>
      <c r="N28" s="145">
        <v>728.7669999999999</v>
      </c>
      <c r="O28" s="141">
        <v>374.50200000000007</v>
      </c>
      <c r="P28" s="142"/>
      <c r="Q28" s="141"/>
      <c r="R28" s="140">
        <f>SUM(N28:Q28)</f>
        <v>1103.269</v>
      </c>
      <c r="S28" s="144">
        <f>R28/$R$9</f>
        <v>0.008162705031762823</v>
      </c>
      <c r="T28" s="143">
        <v>635.8909999999997</v>
      </c>
      <c r="U28" s="141">
        <v>413.822</v>
      </c>
      <c r="V28" s="142"/>
      <c r="W28" s="141"/>
      <c r="X28" s="140">
        <f>SUM(T28:W28)</f>
        <v>1049.7129999999997</v>
      </c>
      <c r="Y28" s="139">
        <f>IF(ISERROR(R28/X28-1),"         /0",IF(R28/X28&gt;5,"  *  ",(R28/X28-1)))</f>
        <v>0.051019659659354843</v>
      </c>
    </row>
    <row r="29" spans="1:25" ht="19.5" customHeight="1">
      <c r="A29" s="147" t="s">
        <v>169</v>
      </c>
      <c r="B29" s="145">
        <v>220.023</v>
      </c>
      <c r="C29" s="141">
        <v>156.157</v>
      </c>
      <c r="D29" s="142">
        <v>0</v>
      </c>
      <c r="E29" s="141">
        <v>0</v>
      </c>
      <c r="F29" s="140">
        <f>SUM(B29:E29)</f>
        <v>376.18</v>
      </c>
      <c r="G29" s="144">
        <f>F29/$F$9</f>
        <v>0.008338081844863001</v>
      </c>
      <c r="H29" s="143">
        <v>366.282</v>
      </c>
      <c r="I29" s="141">
        <v>233.085</v>
      </c>
      <c r="J29" s="142"/>
      <c r="K29" s="141"/>
      <c r="L29" s="140">
        <f>SUM(H29:K29)</f>
        <v>599.367</v>
      </c>
      <c r="M29" s="146">
        <f>IF(ISERROR(F29/L29-1),"         /0",(F29/L29-1))</f>
        <v>-0.372371184933438</v>
      </c>
      <c r="N29" s="145">
        <v>1323.5310000000002</v>
      </c>
      <c r="O29" s="141">
        <v>898.42</v>
      </c>
      <c r="P29" s="142"/>
      <c r="Q29" s="141"/>
      <c r="R29" s="140">
        <f>SUM(N29:Q29)</f>
        <v>2221.951</v>
      </c>
      <c r="S29" s="144">
        <f>R29/$R$9</f>
        <v>0.016439445509690235</v>
      </c>
      <c r="T29" s="143">
        <v>1008.6610000000002</v>
      </c>
      <c r="U29" s="141">
        <v>657.3140000000001</v>
      </c>
      <c r="V29" s="142"/>
      <c r="W29" s="141"/>
      <c r="X29" s="140">
        <f>SUM(T29:W29)</f>
        <v>1665.9750000000004</v>
      </c>
      <c r="Y29" s="139">
        <f>IF(ISERROR(R29/X29-1),"         /0",IF(R29/X29&gt;5,"  *  ",(R29/X29-1)))</f>
        <v>0.3337240954996321</v>
      </c>
    </row>
    <row r="30" spans="1:25" ht="19.5" customHeight="1">
      <c r="A30" s="147" t="s">
        <v>161</v>
      </c>
      <c r="B30" s="145">
        <v>239.61100000000002</v>
      </c>
      <c r="C30" s="141">
        <v>130.438</v>
      </c>
      <c r="D30" s="142">
        <v>0</v>
      </c>
      <c r="E30" s="141">
        <v>0</v>
      </c>
      <c r="F30" s="140">
        <f aca="true" t="shared" si="16" ref="F30:F36">SUM(B30:E30)</f>
        <v>370.049</v>
      </c>
      <c r="G30" s="144">
        <f aca="true" t="shared" si="17" ref="G30:G36">F30/$F$9</f>
        <v>0.00820218738000348</v>
      </c>
      <c r="H30" s="143">
        <v>301</v>
      </c>
      <c r="I30" s="141">
        <v>186.868</v>
      </c>
      <c r="J30" s="142">
        <v>0</v>
      </c>
      <c r="K30" s="141">
        <v>0</v>
      </c>
      <c r="L30" s="140">
        <f aca="true" t="shared" si="18" ref="L30:L36">SUM(H30:K30)</f>
        <v>487.868</v>
      </c>
      <c r="M30" s="146">
        <f aca="true" t="shared" si="19" ref="M30:M36">IF(ISERROR(F30/L30-1),"         /0",(F30/L30-1))</f>
        <v>-0.24149770019759442</v>
      </c>
      <c r="N30" s="145">
        <v>600.525</v>
      </c>
      <c r="O30" s="141">
        <v>367.09700000000004</v>
      </c>
      <c r="P30" s="142">
        <v>0</v>
      </c>
      <c r="Q30" s="141">
        <v>0</v>
      </c>
      <c r="R30" s="140">
        <f aca="true" t="shared" si="20" ref="R30:R36">SUM(N30:Q30)</f>
        <v>967.6220000000001</v>
      </c>
      <c r="S30" s="144">
        <f aca="true" t="shared" si="21" ref="S30:S36">R30/$R$9</f>
        <v>0.007159099882480526</v>
      </c>
      <c r="T30" s="143">
        <v>926.8370000000001</v>
      </c>
      <c r="U30" s="141">
        <v>527.0169999999999</v>
      </c>
      <c r="V30" s="142">
        <v>0</v>
      </c>
      <c r="W30" s="141">
        <v>0</v>
      </c>
      <c r="X30" s="140">
        <f aca="true" t="shared" si="22" ref="X30:X36">SUM(T30:W30)</f>
        <v>1453.854</v>
      </c>
      <c r="Y30" s="139">
        <f aca="true" t="shared" si="23" ref="Y30:Y36">IF(ISERROR(R30/X30-1),"         /0",IF(R30/X30&gt;5,"  *  ",(R30/X30-1)))</f>
        <v>-0.33444348607219154</v>
      </c>
    </row>
    <row r="31" spans="1:25" ht="19.5" customHeight="1">
      <c r="A31" s="147" t="s">
        <v>179</v>
      </c>
      <c r="B31" s="145">
        <v>99.676</v>
      </c>
      <c r="C31" s="141">
        <v>225.80999999999997</v>
      </c>
      <c r="D31" s="142">
        <v>0</v>
      </c>
      <c r="E31" s="141">
        <v>0</v>
      </c>
      <c r="F31" s="140">
        <f>SUM(B31:E31)</f>
        <v>325.486</v>
      </c>
      <c r="G31" s="144">
        <f>F31/$F$9</f>
        <v>0.007214442307823592</v>
      </c>
      <c r="H31" s="143">
        <v>127.743</v>
      </c>
      <c r="I31" s="141">
        <v>238.93099999999998</v>
      </c>
      <c r="J31" s="142"/>
      <c r="K31" s="141"/>
      <c r="L31" s="140">
        <f>SUM(H31:K31)</f>
        <v>366.674</v>
      </c>
      <c r="M31" s="146">
        <f>IF(ISERROR(F31/L31-1),"         /0",(F31/L31-1))</f>
        <v>-0.11232866251765872</v>
      </c>
      <c r="N31" s="145">
        <v>313.782</v>
      </c>
      <c r="O31" s="141">
        <v>716.208</v>
      </c>
      <c r="P31" s="142"/>
      <c r="Q31" s="141"/>
      <c r="R31" s="140">
        <f>SUM(N31:Q31)</f>
        <v>1029.99</v>
      </c>
      <c r="S31" s="144">
        <f>R31/$R$9</f>
        <v>0.007620539103034156</v>
      </c>
      <c r="T31" s="143">
        <v>269.26000000000005</v>
      </c>
      <c r="U31" s="141">
        <v>731.6090000000002</v>
      </c>
      <c r="V31" s="142"/>
      <c r="W31" s="141"/>
      <c r="X31" s="140">
        <f>SUM(T31:W31)</f>
        <v>1000.8690000000001</v>
      </c>
      <c r="Y31" s="139">
        <f>IF(ISERROR(R31/X31-1),"         /0",IF(R31/X31&gt;5,"  *  ",(R31/X31-1)))</f>
        <v>0.029095715822949675</v>
      </c>
    </row>
    <row r="32" spans="1:25" ht="19.5" customHeight="1">
      <c r="A32" s="147" t="s">
        <v>190</v>
      </c>
      <c r="B32" s="145">
        <v>4.825</v>
      </c>
      <c r="C32" s="141">
        <v>243.12699999999998</v>
      </c>
      <c r="D32" s="142">
        <v>0</v>
      </c>
      <c r="E32" s="141">
        <v>0</v>
      </c>
      <c r="F32" s="140">
        <f t="shared" si="16"/>
        <v>247.95199999999997</v>
      </c>
      <c r="G32" s="144">
        <f t="shared" si="17"/>
        <v>0.005495890450309614</v>
      </c>
      <c r="H32" s="143">
        <v>16.033</v>
      </c>
      <c r="I32" s="141">
        <v>192.44600000000003</v>
      </c>
      <c r="J32" s="142"/>
      <c r="K32" s="141"/>
      <c r="L32" s="140">
        <f t="shared" si="18"/>
        <v>208.47900000000004</v>
      </c>
      <c r="M32" s="146">
        <f t="shared" si="19"/>
        <v>0.18933801486000945</v>
      </c>
      <c r="N32" s="145">
        <v>16.95</v>
      </c>
      <c r="O32" s="141">
        <v>619.8979999999999</v>
      </c>
      <c r="P32" s="142"/>
      <c r="Q32" s="141"/>
      <c r="R32" s="140">
        <f t="shared" si="20"/>
        <v>636.848</v>
      </c>
      <c r="S32" s="144">
        <f t="shared" si="21"/>
        <v>0.004711817674627031</v>
      </c>
      <c r="T32" s="143">
        <v>32.329</v>
      </c>
      <c r="U32" s="141">
        <v>562.626</v>
      </c>
      <c r="V32" s="142"/>
      <c r="W32" s="141"/>
      <c r="X32" s="140">
        <f t="shared" si="22"/>
        <v>594.9549999999999</v>
      </c>
      <c r="Y32" s="139">
        <f t="shared" si="23"/>
        <v>0.07041372876940288</v>
      </c>
    </row>
    <row r="33" spans="1:25" ht="19.5" customHeight="1">
      <c r="A33" s="147" t="s">
        <v>196</v>
      </c>
      <c r="B33" s="145">
        <v>77.201</v>
      </c>
      <c r="C33" s="141">
        <v>99.898</v>
      </c>
      <c r="D33" s="142">
        <v>0</v>
      </c>
      <c r="E33" s="141">
        <v>0</v>
      </c>
      <c r="F33" s="140">
        <f t="shared" si="16"/>
        <v>177.099</v>
      </c>
      <c r="G33" s="144">
        <f t="shared" si="17"/>
        <v>0.0039254238838943925</v>
      </c>
      <c r="H33" s="143">
        <v>88.835</v>
      </c>
      <c r="I33" s="141">
        <v>129.93</v>
      </c>
      <c r="J33" s="142"/>
      <c r="K33" s="141"/>
      <c r="L33" s="140">
        <f t="shared" si="18"/>
        <v>218.765</v>
      </c>
      <c r="M33" s="146">
        <f t="shared" si="19"/>
        <v>-0.19046008273718373</v>
      </c>
      <c r="N33" s="145">
        <v>235.868</v>
      </c>
      <c r="O33" s="141">
        <v>298.36</v>
      </c>
      <c r="P33" s="142"/>
      <c r="Q33" s="141"/>
      <c r="R33" s="140">
        <f t="shared" si="20"/>
        <v>534.2280000000001</v>
      </c>
      <c r="S33" s="144">
        <f t="shared" si="21"/>
        <v>0.003952567853994438</v>
      </c>
      <c r="T33" s="143">
        <v>221.47699999999998</v>
      </c>
      <c r="U33" s="141">
        <v>380.253</v>
      </c>
      <c r="V33" s="142"/>
      <c r="W33" s="141"/>
      <c r="X33" s="140">
        <f t="shared" si="22"/>
        <v>601.73</v>
      </c>
      <c r="Y33" s="139">
        <f t="shared" si="23"/>
        <v>-0.11217988134213008</v>
      </c>
    </row>
    <row r="34" spans="1:25" ht="19.5" customHeight="1">
      <c r="A34" s="147" t="s">
        <v>181</v>
      </c>
      <c r="B34" s="145">
        <v>92.005</v>
      </c>
      <c r="C34" s="141">
        <v>69.349</v>
      </c>
      <c r="D34" s="142">
        <v>0</v>
      </c>
      <c r="E34" s="141">
        <v>0</v>
      </c>
      <c r="F34" s="140">
        <f t="shared" si="16"/>
        <v>161.35399999999998</v>
      </c>
      <c r="G34" s="144">
        <f t="shared" si="17"/>
        <v>0.0035764337763730786</v>
      </c>
      <c r="H34" s="143">
        <v>191.016</v>
      </c>
      <c r="I34" s="141">
        <v>213.829</v>
      </c>
      <c r="J34" s="142"/>
      <c r="K34" s="141"/>
      <c r="L34" s="140">
        <f t="shared" si="18"/>
        <v>404.845</v>
      </c>
      <c r="M34" s="146">
        <f t="shared" si="19"/>
        <v>-0.6014425273870248</v>
      </c>
      <c r="N34" s="145">
        <v>234.073</v>
      </c>
      <c r="O34" s="141">
        <v>179.423</v>
      </c>
      <c r="P34" s="142"/>
      <c r="Q34" s="141"/>
      <c r="R34" s="140">
        <f t="shared" si="20"/>
        <v>413.496</v>
      </c>
      <c r="S34" s="144">
        <f t="shared" si="21"/>
        <v>0.00305931362144119</v>
      </c>
      <c r="T34" s="143">
        <v>852.995</v>
      </c>
      <c r="U34" s="141">
        <v>639.965</v>
      </c>
      <c r="V34" s="142"/>
      <c r="W34" s="141"/>
      <c r="X34" s="140">
        <f t="shared" si="22"/>
        <v>1492.96</v>
      </c>
      <c r="Y34" s="139">
        <f t="shared" si="23"/>
        <v>-0.7230361161719001</v>
      </c>
    </row>
    <row r="35" spans="1:25" ht="19.5" customHeight="1">
      <c r="A35" s="147" t="s">
        <v>194</v>
      </c>
      <c r="B35" s="145">
        <v>34.852</v>
      </c>
      <c r="C35" s="141">
        <v>90.43199999999999</v>
      </c>
      <c r="D35" s="142">
        <v>0</v>
      </c>
      <c r="E35" s="141">
        <v>0</v>
      </c>
      <c r="F35" s="140">
        <f t="shared" si="16"/>
        <v>125.28399999999999</v>
      </c>
      <c r="G35" s="144">
        <f t="shared" si="17"/>
        <v>0.002776937226465565</v>
      </c>
      <c r="H35" s="143">
        <v>89.265</v>
      </c>
      <c r="I35" s="141">
        <v>48.481</v>
      </c>
      <c r="J35" s="142"/>
      <c r="K35" s="141"/>
      <c r="L35" s="140">
        <f t="shared" si="18"/>
        <v>137.746</v>
      </c>
      <c r="M35" s="146">
        <f t="shared" si="19"/>
        <v>-0.09047086666763471</v>
      </c>
      <c r="N35" s="145">
        <v>132.939</v>
      </c>
      <c r="O35" s="141">
        <v>234.36299999999997</v>
      </c>
      <c r="P35" s="142"/>
      <c r="Q35" s="141"/>
      <c r="R35" s="140">
        <f t="shared" si="20"/>
        <v>367.30199999999996</v>
      </c>
      <c r="S35" s="144">
        <f t="shared" si="21"/>
        <v>0.0027175402223542475</v>
      </c>
      <c r="T35" s="143">
        <v>226.72699999999998</v>
      </c>
      <c r="U35" s="141">
        <v>98.315</v>
      </c>
      <c r="V35" s="142"/>
      <c r="W35" s="141"/>
      <c r="X35" s="140">
        <f t="shared" si="22"/>
        <v>325.042</v>
      </c>
      <c r="Y35" s="139">
        <f t="shared" si="23"/>
        <v>0.1300139674257481</v>
      </c>
    </row>
    <row r="36" spans="1:25" ht="19.5" customHeight="1">
      <c r="A36" s="147" t="s">
        <v>185</v>
      </c>
      <c r="B36" s="145">
        <v>98.345</v>
      </c>
      <c r="C36" s="141">
        <v>12.859</v>
      </c>
      <c r="D36" s="142">
        <v>0</v>
      </c>
      <c r="E36" s="141">
        <v>0</v>
      </c>
      <c r="F36" s="140">
        <f t="shared" si="16"/>
        <v>111.204</v>
      </c>
      <c r="G36" s="144">
        <f t="shared" si="17"/>
        <v>0.0024648520747412015</v>
      </c>
      <c r="H36" s="143">
        <v>100.56</v>
      </c>
      <c r="I36" s="141">
        <v>25.448</v>
      </c>
      <c r="J36" s="142"/>
      <c r="K36" s="141"/>
      <c r="L36" s="140">
        <f t="shared" si="18"/>
        <v>126.00800000000001</v>
      </c>
      <c r="M36" s="146">
        <f t="shared" si="19"/>
        <v>-0.11748460415211748</v>
      </c>
      <c r="N36" s="145">
        <v>246.61800000000008</v>
      </c>
      <c r="O36" s="141">
        <v>43.116</v>
      </c>
      <c r="P36" s="142"/>
      <c r="Q36" s="141"/>
      <c r="R36" s="140">
        <f t="shared" si="20"/>
        <v>289.7340000000001</v>
      </c>
      <c r="S36" s="144">
        <f t="shared" si="21"/>
        <v>0.002143641468828337</v>
      </c>
      <c r="T36" s="143">
        <v>266.1020000000001</v>
      </c>
      <c r="U36" s="141">
        <v>80.007</v>
      </c>
      <c r="V36" s="142"/>
      <c r="W36" s="141"/>
      <c r="X36" s="140">
        <f t="shared" si="22"/>
        <v>346.1090000000001</v>
      </c>
      <c r="Y36" s="139">
        <f t="shared" si="23"/>
        <v>-0.16288221340675912</v>
      </c>
    </row>
    <row r="37" spans="1:25" ht="19.5" customHeight="1">
      <c r="A37" s="147" t="s">
        <v>188</v>
      </c>
      <c r="B37" s="145">
        <v>59.846000000000004</v>
      </c>
      <c r="C37" s="141">
        <v>49.639</v>
      </c>
      <c r="D37" s="142">
        <v>0</v>
      </c>
      <c r="E37" s="141">
        <v>0</v>
      </c>
      <c r="F37" s="140">
        <f aca="true" t="shared" si="24" ref="F37:F42">SUM(B37:E37)</f>
        <v>109.48500000000001</v>
      </c>
      <c r="G37" s="144">
        <f aca="true" t="shared" si="25" ref="G37:G42">F37/$F$9</f>
        <v>0.0024267502014589447</v>
      </c>
      <c r="H37" s="143">
        <v>44.26</v>
      </c>
      <c r="I37" s="141">
        <v>14.093</v>
      </c>
      <c r="J37" s="142">
        <v>1.895</v>
      </c>
      <c r="K37" s="141">
        <v>1.871</v>
      </c>
      <c r="L37" s="140">
        <f aca="true" t="shared" si="26" ref="L37:L42">SUM(H37:K37)</f>
        <v>62.119</v>
      </c>
      <c r="M37" s="146">
        <f aca="true" t="shared" si="27" ref="M37:M42">IF(ISERROR(F37/L37-1),"         /0",(F37/L37-1))</f>
        <v>0.7625042257602346</v>
      </c>
      <c r="N37" s="145">
        <v>151.752</v>
      </c>
      <c r="O37" s="141">
        <v>137.038</v>
      </c>
      <c r="P37" s="142">
        <v>2.203</v>
      </c>
      <c r="Q37" s="141">
        <v>3.4979999999999998</v>
      </c>
      <c r="R37" s="140">
        <f aca="true" t="shared" si="28" ref="R37:R42">SUM(N37:Q37)</f>
        <v>294.491</v>
      </c>
      <c r="S37" s="144">
        <f aca="true" t="shared" si="29" ref="S37:S42">R37/$R$9</f>
        <v>0.0021788368634565692</v>
      </c>
      <c r="T37" s="143">
        <v>148.755</v>
      </c>
      <c r="U37" s="141">
        <v>63.885999999999996</v>
      </c>
      <c r="V37" s="142">
        <v>4.493</v>
      </c>
      <c r="W37" s="141">
        <v>4.399</v>
      </c>
      <c r="X37" s="140">
        <f aca="true" t="shared" si="30" ref="X37:X42">SUM(T37:W37)</f>
        <v>221.533</v>
      </c>
      <c r="Y37" s="139">
        <f aca="true" t="shared" si="31" ref="Y37:Y42">IF(ISERROR(R37/X37-1),"         /0",IF(R37/X37&gt;5,"  *  ",(R37/X37-1)))</f>
        <v>0.32933242451463207</v>
      </c>
    </row>
    <row r="38" spans="1:25" ht="19.5" customHeight="1">
      <c r="A38" s="147" t="s">
        <v>186</v>
      </c>
      <c r="B38" s="145">
        <v>78.393</v>
      </c>
      <c r="C38" s="141">
        <v>25.432</v>
      </c>
      <c r="D38" s="142">
        <v>0</v>
      </c>
      <c r="E38" s="141">
        <v>0</v>
      </c>
      <c r="F38" s="140">
        <f t="shared" si="24"/>
        <v>103.825</v>
      </c>
      <c r="G38" s="144">
        <f t="shared" si="25"/>
        <v>0.0023012955168879292</v>
      </c>
      <c r="H38" s="143">
        <v>58.111</v>
      </c>
      <c r="I38" s="141">
        <v>41.082</v>
      </c>
      <c r="J38" s="142">
        <v>0</v>
      </c>
      <c r="K38" s="141">
        <v>0.018</v>
      </c>
      <c r="L38" s="140">
        <f t="shared" si="26"/>
        <v>99.211</v>
      </c>
      <c r="M38" s="146">
        <f t="shared" si="27"/>
        <v>0.046506939754664245</v>
      </c>
      <c r="N38" s="145">
        <v>175.929</v>
      </c>
      <c r="O38" s="141">
        <v>119.76000000000002</v>
      </c>
      <c r="P38" s="142">
        <v>0.861</v>
      </c>
      <c r="Q38" s="141">
        <v>0.9</v>
      </c>
      <c r="R38" s="140">
        <f t="shared" si="28"/>
        <v>297.45</v>
      </c>
      <c r="S38" s="144">
        <f t="shared" si="29"/>
        <v>0.002200729479118739</v>
      </c>
      <c r="T38" s="143">
        <v>175.841</v>
      </c>
      <c r="U38" s="141">
        <v>125.599</v>
      </c>
      <c r="V38" s="142">
        <v>0</v>
      </c>
      <c r="W38" s="141">
        <v>0.018</v>
      </c>
      <c r="X38" s="140">
        <f t="shared" si="30"/>
        <v>301.45799999999997</v>
      </c>
      <c r="Y38" s="139">
        <f t="shared" si="31"/>
        <v>-0.013295384431662116</v>
      </c>
    </row>
    <row r="39" spans="1:25" ht="19.5" customHeight="1">
      <c r="A39" s="147" t="s">
        <v>200</v>
      </c>
      <c r="B39" s="145">
        <v>59.319</v>
      </c>
      <c r="C39" s="141">
        <v>33.828</v>
      </c>
      <c r="D39" s="142">
        <v>0</v>
      </c>
      <c r="E39" s="141">
        <v>0</v>
      </c>
      <c r="F39" s="140">
        <f t="shared" si="24"/>
        <v>93.147</v>
      </c>
      <c r="G39" s="144">
        <f t="shared" si="25"/>
        <v>0.0020646161667378757</v>
      </c>
      <c r="H39" s="143">
        <v>87.793</v>
      </c>
      <c r="I39" s="141">
        <v>0</v>
      </c>
      <c r="J39" s="142"/>
      <c r="K39" s="141"/>
      <c r="L39" s="140">
        <f t="shared" si="26"/>
        <v>87.793</v>
      </c>
      <c r="M39" s="146">
        <f t="shared" si="27"/>
        <v>0.06098436093993831</v>
      </c>
      <c r="N39" s="145">
        <v>222.286</v>
      </c>
      <c r="O39" s="141">
        <v>43.035000000000004</v>
      </c>
      <c r="P39" s="142">
        <v>0</v>
      </c>
      <c r="Q39" s="141">
        <v>0</v>
      </c>
      <c r="R39" s="140">
        <f t="shared" si="28"/>
        <v>265.321</v>
      </c>
      <c r="S39" s="144">
        <f t="shared" si="29"/>
        <v>0.001963018141298581</v>
      </c>
      <c r="T39" s="143">
        <v>246.70599999999996</v>
      </c>
      <c r="U39" s="141">
        <v>0.11399999999999999</v>
      </c>
      <c r="V39" s="142">
        <v>0</v>
      </c>
      <c r="W39" s="141">
        <v>0</v>
      </c>
      <c r="X39" s="140">
        <f t="shared" si="30"/>
        <v>246.81999999999996</v>
      </c>
      <c r="Y39" s="139">
        <f t="shared" si="31"/>
        <v>0.07495745887691463</v>
      </c>
    </row>
    <row r="40" spans="1:25" ht="19.5" customHeight="1">
      <c r="A40" s="147" t="s">
        <v>191</v>
      </c>
      <c r="B40" s="145">
        <v>85.773</v>
      </c>
      <c r="C40" s="141">
        <v>0</v>
      </c>
      <c r="D40" s="142">
        <v>0</v>
      </c>
      <c r="E40" s="141">
        <v>0</v>
      </c>
      <c r="F40" s="140">
        <f t="shared" si="24"/>
        <v>85.773</v>
      </c>
      <c r="G40" s="144">
        <f t="shared" si="25"/>
        <v>0.0019011704345776868</v>
      </c>
      <c r="H40" s="143">
        <v>52.318</v>
      </c>
      <c r="I40" s="141">
        <v>4.476</v>
      </c>
      <c r="J40" s="142"/>
      <c r="K40" s="141"/>
      <c r="L40" s="140">
        <f t="shared" si="26"/>
        <v>56.794</v>
      </c>
      <c r="M40" s="146">
        <f t="shared" si="27"/>
        <v>0.5102475613621158</v>
      </c>
      <c r="N40" s="145">
        <v>257.319</v>
      </c>
      <c r="O40" s="141">
        <v>0</v>
      </c>
      <c r="P40" s="142"/>
      <c r="Q40" s="141"/>
      <c r="R40" s="140">
        <f t="shared" si="28"/>
        <v>257.319</v>
      </c>
      <c r="S40" s="144">
        <f t="shared" si="29"/>
        <v>0.0019038141161114633</v>
      </c>
      <c r="T40" s="143">
        <v>91.444</v>
      </c>
      <c r="U40" s="141">
        <v>11.207</v>
      </c>
      <c r="V40" s="142"/>
      <c r="W40" s="141"/>
      <c r="X40" s="140">
        <f t="shared" si="30"/>
        <v>102.65100000000001</v>
      </c>
      <c r="Y40" s="139">
        <f t="shared" si="31"/>
        <v>1.5067364175702136</v>
      </c>
    </row>
    <row r="41" spans="1:25" ht="19.5" customHeight="1">
      <c r="A41" s="147" t="s">
        <v>192</v>
      </c>
      <c r="B41" s="145">
        <v>55.797</v>
      </c>
      <c r="C41" s="141">
        <v>1.602</v>
      </c>
      <c r="D41" s="142">
        <v>0</v>
      </c>
      <c r="E41" s="141">
        <v>0</v>
      </c>
      <c r="F41" s="140">
        <f t="shared" si="24"/>
        <v>57.398999999999994</v>
      </c>
      <c r="G41" s="144">
        <f t="shared" si="25"/>
        <v>0.0012722567914649672</v>
      </c>
      <c r="H41" s="143">
        <v>69.902</v>
      </c>
      <c r="I41" s="141">
        <v>4.622</v>
      </c>
      <c r="J41" s="142"/>
      <c r="K41" s="141"/>
      <c r="L41" s="140">
        <f t="shared" si="26"/>
        <v>74.524</v>
      </c>
      <c r="M41" s="146">
        <f t="shared" si="27"/>
        <v>-0.22979174494122712</v>
      </c>
      <c r="N41" s="145">
        <v>102.78900000000002</v>
      </c>
      <c r="O41" s="141">
        <v>1.742</v>
      </c>
      <c r="P41" s="142"/>
      <c r="Q41" s="141"/>
      <c r="R41" s="140">
        <f t="shared" si="28"/>
        <v>104.53100000000002</v>
      </c>
      <c r="S41" s="144">
        <f t="shared" si="29"/>
        <v>0.0007733886474424641</v>
      </c>
      <c r="T41" s="143">
        <v>184.691</v>
      </c>
      <c r="U41" s="141">
        <v>10.500999999999998</v>
      </c>
      <c r="V41" s="142"/>
      <c r="W41" s="141"/>
      <c r="X41" s="140">
        <f t="shared" si="30"/>
        <v>195.192</v>
      </c>
      <c r="Y41" s="139">
        <f t="shared" si="31"/>
        <v>-0.4644708799540964</v>
      </c>
    </row>
    <row r="42" spans="1:25" ht="19.5" customHeight="1" thickBot="1">
      <c r="A42" s="138" t="s">
        <v>168</v>
      </c>
      <c r="B42" s="136">
        <v>59.614999999999995</v>
      </c>
      <c r="C42" s="132">
        <v>13.239</v>
      </c>
      <c r="D42" s="133">
        <v>46.382000000000005</v>
      </c>
      <c r="E42" s="132">
        <v>3.44</v>
      </c>
      <c r="F42" s="131">
        <f t="shared" si="24"/>
        <v>122.676</v>
      </c>
      <c r="G42" s="135">
        <f t="shared" si="25"/>
        <v>0.0027191305449529844</v>
      </c>
      <c r="H42" s="134">
        <v>307.372</v>
      </c>
      <c r="I42" s="132">
        <v>476.161</v>
      </c>
      <c r="J42" s="133">
        <v>324.49</v>
      </c>
      <c r="K42" s="132">
        <v>11.203</v>
      </c>
      <c r="L42" s="131">
        <f t="shared" si="26"/>
        <v>1119.226</v>
      </c>
      <c r="M42" s="137">
        <f t="shared" si="27"/>
        <v>-0.8903921102619131</v>
      </c>
      <c r="N42" s="136">
        <v>118.38000000000001</v>
      </c>
      <c r="O42" s="132">
        <v>27.012</v>
      </c>
      <c r="P42" s="133">
        <v>113.92199999999998</v>
      </c>
      <c r="Q42" s="132">
        <v>28.22</v>
      </c>
      <c r="R42" s="131">
        <f t="shared" si="28"/>
        <v>287.534</v>
      </c>
      <c r="S42" s="135">
        <f t="shared" si="29"/>
        <v>0.0021273644311612955</v>
      </c>
      <c r="T42" s="134">
        <v>964.462</v>
      </c>
      <c r="U42" s="132">
        <v>1334.426</v>
      </c>
      <c r="V42" s="133">
        <v>2094.445</v>
      </c>
      <c r="W42" s="132">
        <v>488.272</v>
      </c>
      <c r="X42" s="131">
        <f t="shared" si="30"/>
        <v>4881.6050000000005</v>
      </c>
      <c r="Y42" s="130">
        <f t="shared" si="31"/>
        <v>-0.9410984706874072</v>
      </c>
    </row>
    <row r="43" ht="15" thickTop="1">
      <c r="A43" s="121" t="s">
        <v>43</v>
      </c>
    </row>
    <row r="44" ht="14.25">
      <c r="A44" s="121" t="s">
        <v>42</v>
      </c>
    </row>
    <row r="45" ht="14.25">
      <c r="A45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">
    <cfRule type="cellIs" priority="9" dxfId="91" operator="lessThan" stopIfTrue="1">
      <formula>0</formula>
    </cfRule>
  </conditionalFormatting>
  <conditionalFormatting sqref="Y9:Y42 M9:M42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7109375" style="186" customWidth="1"/>
    <col min="4" max="4" width="11.28125" style="186" customWidth="1"/>
    <col min="5" max="5" width="10.28125" style="186" customWidth="1"/>
    <col min="6" max="8" width="11.28125" style="186" customWidth="1"/>
    <col min="9" max="9" width="9.00390625" style="186" customWidth="1"/>
    <col min="10" max="11" width="11.28125" style="186" customWidth="1"/>
    <col min="12" max="12" width="12.28125" style="186" customWidth="1"/>
    <col min="13" max="13" width="10.7109375" style="186" customWidth="1"/>
    <col min="14" max="14" width="12.28125" style="186" customWidth="1"/>
    <col min="15" max="15" width="11.28125" style="186" customWidth="1"/>
    <col min="16" max="16" width="12.28125" style="186" customWidth="1"/>
    <col min="17" max="17" width="9.140625" style="186" customWidth="1"/>
    <col min="18" max="16384" width="9.140625" style="186" customWidth="1"/>
  </cols>
  <sheetData>
    <row r="1" spans="14:17" ht="18.75" thickBot="1">
      <c r="N1" s="539" t="s">
        <v>28</v>
      </c>
      <c r="O1" s="540"/>
      <c r="P1" s="540"/>
      <c r="Q1" s="541"/>
    </row>
    <row r="2" ht="3.75" customHeight="1" thickBot="1"/>
    <row r="3" spans="1:17" ht="24" customHeight="1" thickTop="1">
      <c r="A3" s="604" t="s">
        <v>52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18.75" customHeight="1" thickBot="1">
      <c r="A4" s="613" t="s">
        <v>38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</row>
    <row r="5" spans="1:17" s="445" customFormat="1" ht="20.25" customHeight="1" thickBot="1">
      <c r="A5" s="610" t="s">
        <v>142</v>
      </c>
      <c r="B5" s="599" t="s">
        <v>36</v>
      </c>
      <c r="C5" s="600"/>
      <c r="D5" s="600"/>
      <c r="E5" s="600"/>
      <c r="F5" s="601"/>
      <c r="G5" s="601"/>
      <c r="H5" s="601"/>
      <c r="I5" s="602"/>
      <c r="J5" s="600" t="s">
        <v>35</v>
      </c>
      <c r="K5" s="600"/>
      <c r="L5" s="600"/>
      <c r="M5" s="600"/>
      <c r="N5" s="600"/>
      <c r="O5" s="600"/>
      <c r="P5" s="600"/>
      <c r="Q5" s="603"/>
    </row>
    <row r="6" spans="1:17" s="477" customFormat="1" ht="28.5" customHeight="1" thickBot="1">
      <c r="A6" s="611"/>
      <c r="B6" s="607" t="s">
        <v>153</v>
      </c>
      <c r="C6" s="608"/>
      <c r="D6" s="609"/>
      <c r="E6" s="559" t="s">
        <v>34</v>
      </c>
      <c r="F6" s="607" t="s">
        <v>154</v>
      </c>
      <c r="G6" s="608"/>
      <c r="H6" s="609"/>
      <c r="I6" s="561" t="s">
        <v>33</v>
      </c>
      <c r="J6" s="607" t="s">
        <v>155</v>
      </c>
      <c r="K6" s="608"/>
      <c r="L6" s="609"/>
      <c r="M6" s="559" t="s">
        <v>34</v>
      </c>
      <c r="N6" s="607" t="s">
        <v>156</v>
      </c>
      <c r="O6" s="608"/>
      <c r="P6" s="609"/>
      <c r="Q6" s="559" t="s">
        <v>33</v>
      </c>
    </row>
    <row r="7" spans="1:17" s="210" customFormat="1" ht="22.5" customHeight="1" thickBot="1">
      <c r="A7" s="612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02" customFormat="1" ht="18" customHeight="1" thickBot="1">
      <c r="A8" s="209" t="s">
        <v>51</v>
      </c>
      <c r="B8" s="208">
        <f>SUM(B9:B58)</f>
        <v>1582859</v>
      </c>
      <c r="C8" s="204">
        <f>SUM(C9:C58)</f>
        <v>67739</v>
      </c>
      <c r="D8" s="204">
        <f aca="true" t="shared" si="0" ref="D8:D58">C8+B8</f>
        <v>1650598</v>
      </c>
      <c r="E8" s="205">
        <f aca="true" t="shared" si="1" ref="E8:E58">D8/$D$8</f>
        <v>1</v>
      </c>
      <c r="F8" s="204">
        <f>SUM(F9:F58)</f>
        <v>1478654</v>
      </c>
      <c r="G8" s="204">
        <f>SUM(G9:G58)</f>
        <v>77348</v>
      </c>
      <c r="H8" s="204">
        <f aca="true" t="shared" si="2" ref="H8:H58">G8+F8</f>
        <v>1556002</v>
      </c>
      <c r="I8" s="207">
        <f aca="true" t="shared" si="3" ref="I8:I58">(D8/H8-1)</f>
        <v>0.06079426633127727</v>
      </c>
      <c r="J8" s="206">
        <f>SUM(J9:J58)</f>
        <v>4611639</v>
      </c>
      <c r="K8" s="204">
        <f>SUM(K9:K58)</f>
        <v>207003</v>
      </c>
      <c r="L8" s="204">
        <f aca="true" t="shared" si="4" ref="L8:L58">K8+J8</f>
        <v>4818642</v>
      </c>
      <c r="M8" s="205">
        <f aca="true" t="shared" si="5" ref="M8:M58">(L8/$L$8)</f>
        <v>1</v>
      </c>
      <c r="N8" s="204">
        <f>SUM(N9:N58)</f>
        <v>4352320</v>
      </c>
      <c r="O8" s="204">
        <f>SUM(O9:O58)</f>
        <v>215898</v>
      </c>
      <c r="P8" s="204">
        <f aca="true" t="shared" si="6" ref="P8:P58">O8+N8</f>
        <v>4568218</v>
      </c>
      <c r="Q8" s="203">
        <f aca="true" t="shared" si="7" ref="Q8:Q58">(L8/P8-1)</f>
        <v>0.05481874989328439</v>
      </c>
    </row>
    <row r="9" spans="1:17" s="187" customFormat="1" ht="18" customHeight="1" thickTop="1">
      <c r="A9" s="201" t="s">
        <v>212</v>
      </c>
      <c r="B9" s="200">
        <v>234277</v>
      </c>
      <c r="C9" s="196">
        <v>134</v>
      </c>
      <c r="D9" s="196">
        <f t="shared" si="0"/>
        <v>234411</v>
      </c>
      <c r="E9" s="199">
        <f t="shared" si="1"/>
        <v>0.14201580275754605</v>
      </c>
      <c r="F9" s="197">
        <v>217099</v>
      </c>
      <c r="G9" s="196">
        <v>6517</v>
      </c>
      <c r="H9" s="196">
        <f t="shared" si="2"/>
        <v>223616</v>
      </c>
      <c r="I9" s="198">
        <f t="shared" si="3"/>
        <v>0.048274720950200356</v>
      </c>
      <c r="J9" s="197">
        <v>655967</v>
      </c>
      <c r="K9" s="196">
        <v>241</v>
      </c>
      <c r="L9" s="196">
        <f t="shared" si="4"/>
        <v>656208</v>
      </c>
      <c r="M9" s="198">
        <f t="shared" si="5"/>
        <v>0.13618110662713687</v>
      </c>
      <c r="N9" s="197">
        <v>614688</v>
      </c>
      <c r="O9" s="196">
        <v>6684</v>
      </c>
      <c r="P9" s="196">
        <f t="shared" si="6"/>
        <v>621372</v>
      </c>
      <c r="Q9" s="195">
        <f t="shared" si="7"/>
        <v>0.05606303470384888</v>
      </c>
    </row>
    <row r="10" spans="1:17" s="187" customFormat="1" ht="18" customHeight="1">
      <c r="A10" s="201" t="s">
        <v>213</v>
      </c>
      <c r="B10" s="200">
        <v>175125</v>
      </c>
      <c r="C10" s="196">
        <v>137</v>
      </c>
      <c r="D10" s="196">
        <f t="shared" si="0"/>
        <v>175262</v>
      </c>
      <c r="E10" s="199">
        <f t="shared" si="1"/>
        <v>0.10618091140301879</v>
      </c>
      <c r="F10" s="197">
        <v>154720</v>
      </c>
      <c r="G10" s="196">
        <v>61</v>
      </c>
      <c r="H10" s="196">
        <f t="shared" si="2"/>
        <v>154781</v>
      </c>
      <c r="I10" s="198">
        <f t="shared" si="3"/>
        <v>0.13232244267707283</v>
      </c>
      <c r="J10" s="197">
        <v>484618</v>
      </c>
      <c r="K10" s="196">
        <v>277</v>
      </c>
      <c r="L10" s="196">
        <f t="shared" si="4"/>
        <v>484895</v>
      </c>
      <c r="M10" s="198">
        <f t="shared" si="5"/>
        <v>0.100628973889324</v>
      </c>
      <c r="N10" s="197">
        <v>431853</v>
      </c>
      <c r="O10" s="196">
        <v>249</v>
      </c>
      <c r="P10" s="196">
        <f t="shared" si="6"/>
        <v>432102</v>
      </c>
      <c r="Q10" s="195">
        <f t="shared" si="7"/>
        <v>0.12217717113089033</v>
      </c>
    </row>
    <row r="11" spans="1:17" s="187" customFormat="1" ht="18" customHeight="1">
      <c r="A11" s="201" t="s">
        <v>214</v>
      </c>
      <c r="B11" s="200">
        <v>134461</v>
      </c>
      <c r="C11" s="196">
        <v>154</v>
      </c>
      <c r="D11" s="196">
        <f t="shared" si="0"/>
        <v>134615</v>
      </c>
      <c r="E11" s="199">
        <f t="shared" si="1"/>
        <v>0.08155529087033911</v>
      </c>
      <c r="F11" s="197">
        <v>135472</v>
      </c>
      <c r="G11" s="196">
        <v>3439</v>
      </c>
      <c r="H11" s="196">
        <f t="shared" si="2"/>
        <v>138911</v>
      </c>
      <c r="I11" s="198">
        <f t="shared" si="3"/>
        <v>-0.030926276536775377</v>
      </c>
      <c r="J11" s="197">
        <v>411494</v>
      </c>
      <c r="K11" s="196">
        <v>2006</v>
      </c>
      <c r="L11" s="196">
        <f t="shared" si="4"/>
        <v>413500</v>
      </c>
      <c r="M11" s="198">
        <f t="shared" si="5"/>
        <v>0.08581255880806252</v>
      </c>
      <c r="N11" s="197">
        <v>421236</v>
      </c>
      <c r="O11" s="196">
        <v>5600</v>
      </c>
      <c r="P11" s="196">
        <f t="shared" si="6"/>
        <v>426836</v>
      </c>
      <c r="Q11" s="195">
        <f t="shared" si="7"/>
        <v>-0.03124385009699271</v>
      </c>
    </row>
    <row r="12" spans="1:17" s="187" customFormat="1" ht="18" customHeight="1">
      <c r="A12" s="201" t="s">
        <v>215</v>
      </c>
      <c r="B12" s="200">
        <v>107453</v>
      </c>
      <c r="C12" s="196">
        <v>1046</v>
      </c>
      <c r="D12" s="196">
        <f aca="true" t="shared" si="8" ref="D12:D23">C12+B12</f>
        <v>108499</v>
      </c>
      <c r="E12" s="199">
        <f aca="true" t="shared" si="9" ref="E12:E23">D12/$D$8</f>
        <v>0.06573314641117946</v>
      </c>
      <c r="F12" s="197">
        <v>89857</v>
      </c>
      <c r="G12" s="196">
        <v>2094</v>
      </c>
      <c r="H12" s="196">
        <f aca="true" t="shared" si="10" ref="H12:H23">G12+F12</f>
        <v>91951</v>
      </c>
      <c r="I12" s="198">
        <f aca="true" t="shared" si="11" ref="I12:I23">(D12/H12-1)</f>
        <v>0.17996541636306285</v>
      </c>
      <c r="J12" s="197">
        <v>303319</v>
      </c>
      <c r="K12" s="196">
        <v>1996</v>
      </c>
      <c r="L12" s="196">
        <f aca="true" t="shared" si="12" ref="L12:L23">K12+J12</f>
        <v>305315</v>
      </c>
      <c r="M12" s="198">
        <f aca="true" t="shared" si="13" ref="M12:M23">(L12/$L$8)</f>
        <v>0.06336121255739688</v>
      </c>
      <c r="N12" s="197">
        <v>270139</v>
      </c>
      <c r="O12" s="196">
        <v>4015</v>
      </c>
      <c r="P12" s="196">
        <f aca="true" t="shared" si="14" ref="P12:P23">O12+N12</f>
        <v>274154</v>
      </c>
      <c r="Q12" s="195">
        <f aca="true" t="shared" si="15" ref="Q12:Q23">(L12/P12-1)</f>
        <v>0.11366239412884727</v>
      </c>
    </row>
    <row r="13" spans="1:17" s="187" customFormat="1" ht="18" customHeight="1">
      <c r="A13" s="201" t="s">
        <v>216</v>
      </c>
      <c r="B13" s="200">
        <v>78641</v>
      </c>
      <c r="C13" s="196">
        <v>162</v>
      </c>
      <c r="D13" s="196">
        <f t="shared" si="8"/>
        <v>78803</v>
      </c>
      <c r="E13" s="199">
        <f t="shared" si="9"/>
        <v>0.047742091048214044</v>
      </c>
      <c r="F13" s="197">
        <v>67624</v>
      </c>
      <c r="G13" s="196">
        <v>65</v>
      </c>
      <c r="H13" s="196">
        <f t="shared" si="10"/>
        <v>67689</v>
      </c>
      <c r="I13" s="198">
        <f t="shared" si="11"/>
        <v>0.16419211393283994</v>
      </c>
      <c r="J13" s="197">
        <v>209522</v>
      </c>
      <c r="K13" s="196">
        <v>291</v>
      </c>
      <c r="L13" s="196">
        <f t="shared" si="12"/>
        <v>209813</v>
      </c>
      <c r="M13" s="198">
        <f t="shared" si="13"/>
        <v>0.043541935673992796</v>
      </c>
      <c r="N13" s="197">
        <v>183430</v>
      </c>
      <c r="O13" s="196">
        <v>133</v>
      </c>
      <c r="P13" s="196">
        <f t="shared" si="14"/>
        <v>183563</v>
      </c>
      <c r="Q13" s="195">
        <f t="shared" si="15"/>
        <v>0.1430026748309845</v>
      </c>
    </row>
    <row r="14" spans="1:17" s="187" customFormat="1" ht="18" customHeight="1">
      <c r="A14" s="201" t="s">
        <v>217</v>
      </c>
      <c r="B14" s="200">
        <v>66169</v>
      </c>
      <c r="C14" s="196">
        <v>174</v>
      </c>
      <c r="D14" s="196">
        <f t="shared" si="8"/>
        <v>66343</v>
      </c>
      <c r="E14" s="199">
        <f t="shared" si="9"/>
        <v>0.04019331175731462</v>
      </c>
      <c r="F14" s="197">
        <v>52136</v>
      </c>
      <c r="G14" s="196">
        <v>446</v>
      </c>
      <c r="H14" s="196">
        <f t="shared" si="10"/>
        <v>52582</v>
      </c>
      <c r="I14" s="198">
        <f t="shared" si="11"/>
        <v>0.26170552660606283</v>
      </c>
      <c r="J14" s="197">
        <v>170915</v>
      </c>
      <c r="K14" s="196">
        <v>544</v>
      </c>
      <c r="L14" s="196">
        <f t="shared" si="12"/>
        <v>171459</v>
      </c>
      <c r="M14" s="198">
        <f t="shared" si="13"/>
        <v>0.03558243173076564</v>
      </c>
      <c r="N14" s="197">
        <v>144037</v>
      </c>
      <c r="O14" s="196">
        <v>781</v>
      </c>
      <c r="P14" s="196">
        <f t="shared" si="14"/>
        <v>144818</v>
      </c>
      <c r="Q14" s="195">
        <f t="shared" si="15"/>
        <v>0.18396193843306774</v>
      </c>
    </row>
    <row r="15" spans="1:17" s="187" customFormat="1" ht="18" customHeight="1">
      <c r="A15" s="201" t="s">
        <v>218</v>
      </c>
      <c r="B15" s="200">
        <v>55577</v>
      </c>
      <c r="C15" s="196">
        <v>273</v>
      </c>
      <c r="D15" s="196">
        <f t="shared" si="8"/>
        <v>55850</v>
      </c>
      <c r="E15" s="199">
        <f t="shared" si="9"/>
        <v>0.03383622178143921</v>
      </c>
      <c r="F15" s="197">
        <v>58451</v>
      </c>
      <c r="G15" s="196">
        <v>487</v>
      </c>
      <c r="H15" s="196">
        <f t="shared" si="10"/>
        <v>58938</v>
      </c>
      <c r="I15" s="198">
        <f t="shared" si="11"/>
        <v>-0.05239404119583291</v>
      </c>
      <c r="J15" s="197">
        <v>181942</v>
      </c>
      <c r="K15" s="196">
        <v>2480</v>
      </c>
      <c r="L15" s="196">
        <f t="shared" si="12"/>
        <v>184422</v>
      </c>
      <c r="M15" s="198">
        <f t="shared" si="13"/>
        <v>0.038272608755744876</v>
      </c>
      <c r="N15" s="197">
        <v>175457</v>
      </c>
      <c r="O15" s="196">
        <v>715</v>
      </c>
      <c r="P15" s="196">
        <f t="shared" si="14"/>
        <v>176172</v>
      </c>
      <c r="Q15" s="195">
        <f t="shared" si="15"/>
        <v>0.04682923506573111</v>
      </c>
    </row>
    <row r="16" spans="1:17" s="187" customFormat="1" ht="18" customHeight="1">
      <c r="A16" s="201" t="s">
        <v>219</v>
      </c>
      <c r="B16" s="200">
        <v>39686</v>
      </c>
      <c r="C16" s="196">
        <v>10521</v>
      </c>
      <c r="D16" s="196">
        <f>C16+B16</f>
        <v>50207</v>
      </c>
      <c r="E16" s="199">
        <f>D16/$D$8</f>
        <v>0.0304174608232895</v>
      </c>
      <c r="F16" s="197">
        <v>34580</v>
      </c>
      <c r="G16" s="196">
        <v>8518</v>
      </c>
      <c r="H16" s="196">
        <f>G16+F16</f>
        <v>43098</v>
      </c>
      <c r="I16" s="198">
        <f>(D16/H16-1)</f>
        <v>0.1649496496357139</v>
      </c>
      <c r="J16" s="197">
        <v>126303</v>
      </c>
      <c r="K16" s="196">
        <v>31409</v>
      </c>
      <c r="L16" s="196">
        <f>K16+J16</f>
        <v>157712</v>
      </c>
      <c r="M16" s="198">
        <f>(L16/$L$8)</f>
        <v>0.03272955326417692</v>
      </c>
      <c r="N16" s="197">
        <v>112020</v>
      </c>
      <c r="O16" s="196">
        <v>31469</v>
      </c>
      <c r="P16" s="196">
        <f>O16+N16</f>
        <v>143489</v>
      </c>
      <c r="Q16" s="195">
        <f>(L16/P16-1)</f>
        <v>0.09912258082501091</v>
      </c>
    </row>
    <row r="17" spans="1:17" s="187" customFormat="1" ht="18" customHeight="1">
      <c r="A17" s="201" t="s">
        <v>220</v>
      </c>
      <c r="B17" s="200">
        <v>44320</v>
      </c>
      <c r="C17" s="196">
        <v>9</v>
      </c>
      <c r="D17" s="196">
        <f>C17+B17</f>
        <v>44329</v>
      </c>
      <c r="E17" s="199">
        <f>D17/$D$8</f>
        <v>0.02685632722201287</v>
      </c>
      <c r="F17" s="197">
        <v>48367</v>
      </c>
      <c r="G17" s="196">
        <v>305</v>
      </c>
      <c r="H17" s="196">
        <f>G17+F17</f>
        <v>48672</v>
      </c>
      <c r="I17" s="198">
        <f>(D17/H17-1)</f>
        <v>-0.08922994740302437</v>
      </c>
      <c r="J17" s="197">
        <v>141326</v>
      </c>
      <c r="K17" s="196">
        <v>42</v>
      </c>
      <c r="L17" s="196">
        <f>K17+J17</f>
        <v>141368</v>
      </c>
      <c r="M17" s="198">
        <f>(L17/$L$8)</f>
        <v>0.029337726272256788</v>
      </c>
      <c r="N17" s="197">
        <v>157713</v>
      </c>
      <c r="O17" s="196">
        <v>322</v>
      </c>
      <c r="P17" s="196">
        <f>O17+N17</f>
        <v>158035</v>
      </c>
      <c r="Q17" s="195">
        <f>(L17/P17-1)</f>
        <v>-0.1054639794982124</v>
      </c>
    </row>
    <row r="18" spans="1:17" s="187" customFormat="1" ht="18" customHeight="1">
      <c r="A18" s="201" t="s">
        <v>221</v>
      </c>
      <c r="B18" s="200">
        <v>41118</v>
      </c>
      <c r="C18" s="196">
        <v>7</v>
      </c>
      <c r="D18" s="196">
        <f>C18+B18</f>
        <v>41125</v>
      </c>
      <c r="E18" s="199">
        <f>D18/$D$8</f>
        <v>0.02491521254721016</v>
      </c>
      <c r="F18" s="197">
        <v>30563</v>
      </c>
      <c r="G18" s="196">
        <v>43</v>
      </c>
      <c r="H18" s="196">
        <f>G18+F18</f>
        <v>30606</v>
      </c>
      <c r="I18" s="198">
        <f>(D18/H18-1)</f>
        <v>0.34369077958570204</v>
      </c>
      <c r="J18" s="197">
        <v>117738</v>
      </c>
      <c r="K18" s="196">
        <v>27</v>
      </c>
      <c r="L18" s="196">
        <f>K18+J18</f>
        <v>117765</v>
      </c>
      <c r="M18" s="198">
        <f>(L18/$L$8)</f>
        <v>0.024439458254006004</v>
      </c>
      <c r="N18" s="197">
        <v>86624</v>
      </c>
      <c r="O18" s="196">
        <v>69</v>
      </c>
      <c r="P18" s="196">
        <f>O18+N18</f>
        <v>86693</v>
      </c>
      <c r="Q18" s="195">
        <f>(L18/P18-1)</f>
        <v>0.35841417415477594</v>
      </c>
    </row>
    <row r="19" spans="1:17" s="187" customFormat="1" ht="18" customHeight="1">
      <c r="A19" s="201" t="s">
        <v>222</v>
      </c>
      <c r="B19" s="200">
        <v>36267</v>
      </c>
      <c r="C19" s="196">
        <v>61</v>
      </c>
      <c r="D19" s="196">
        <f>C19+B19</f>
        <v>36328</v>
      </c>
      <c r="E19" s="199">
        <f>D19/$D$8</f>
        <v>0.022008993104317344</v>
      </c>
      <c r="F19" s="197">
        <v>39712</v>
      </c>
      <c r="G19" s="196">
        <v>863</v>
      </c>
      <c r="H19" s="196">
        <f>G19+F19</f>
        <v>40575</v>
      </c>
      <c r="I19" s="198">
        <f>(D19/H19-1)</f>
        <v>-0.10467036352433767</v>
      </c>
      <c r="J19" s="197">
        <v>108103</v>
      </c>
      <c r="K19" s="196">
        <v>123</v>
      </c>
      <c r="L19" s="196">
        <f>K19+J19</f>
        <v>108226</v>
      </c>
      <c r="M19" s="198">
        <f>(L19/$L$8)</f>
        <v>0.022459854871974303</v>
      </c>
      <c r="N19" s="197">
        <v>119073</v>
      </c>
      <c r="O19" s="196">
        <v>989</v>
      </c>
      <c r="P19" s="196">
        <f>O19+N19</f>
        <v>120062</v>
      </c>
      <c r="Q19" s="195">
        <f>(L19/P19-1)</f>
        <v>-0.09858239909380151</v>
      </c>
    </row>
    <row r="20" spans="1:17" s="187" customFormat="1" ht="18" customHeight="1">
      <c r="A20" s="201" t="s">
        <v>223</v>
      </c>
      <c r="B20" s="200">
        <v>32095</v>
      </c>
      <c r="C20" s="196">
        <v>13</v>
      </c>
      <c r="D20" s="196">
        <f t="shared" si="8"/>
        <v>32108</v>
      </c>
      <c r="E20" s="199">
        <f t="shared" si="9"/>
        <v>0.019452343938378698</v>
      </c>
      <c r="F20" s="197">
        <v>30875</v>
      </c>
      <c r="G20" s="196">
        <v>20</v>
      </c>
      <c r="H20" s="196">
        <f t="shared" si="10"/>
        <v>30895</v>
      </c>
      <c r="I20" s="198">
        <f t="shared" si="11"/>
        <v>0.03926201650752548</v>
      </c>
      <c r="J20" s="197">
        <v>97596</v>
      </c>
      <c r="K20" s="196">
        <v>13</v>
      </c>
      <c r="L20" s="196">
        <f t="shared" si="12"/>
        <v>97609</v>
      </c>
      <c r="M20" s="198">
        <f t="shared" si="13"/>
        <v>0.020256537007729565</v>
      </c>
      <c r="N20" s="197">
        <v>85073</v>
      </c>
      <c r="O20" s="196">
        <v>121</v>
      </c>
      <c r="P20" s="196">
        <f t="shared" si="14"/>
        <v>85194</v>
      </c>
      <c r="Q20" s="195">
        <f t="shared" si="15"/>
        <v>0.14572622485151543</v>
      </c>
    </row>
    <row r="21" spans="1:17" s="187" customFormat="1" ht="18" customHeight="1">
      <c r="A21" s="201" t="s">
        <v>224</v>
      </c>
      <c r="B21" s="200">
        <v>26550</v>
      </c>
      <c r="C21" s="196">
        <v>1535</v>
      </c>
      <c r="D21" s="196">
        <f t="shared" si="8"/>
        <v>28085</v>
      </c>
      <c r="E21" s="199">
        <f t="shared" si="9"/>
        <v>0.017015045456252823</v>
      </c>
      <c r="F21" s="197">
        <v>24613</v>
      </c>
      <c r="G21" s="196">
        <v>995</v>
      </c>
      <c r="H21" s="196">
        <f t="shared" si="10"/>
        <v>25608</v>
      </c>
      <c r="I21" s="198">
        <f t="shared" si="11"/>
        <v>0.09672758512964696</v>
      </c>
      <c r="J21" s="197">
        <v>72037</v>
      </c>
      <c r="K21" s="196">
        <v>4116</v>
      </c>
      <c r="L21" s="196">
        <f t="shared" si="12"/>
        <v>76153</v>
      </c>
      <c r="M21" s="198">
        <f t="shared" si="13"/>
        <v>0.01580383020776393</v>
      </c>
      <c r="N21" s="197">
        <v>71645</v>
      </c>
      <c r="O21" s="196">
        <v>3389</v>
      </c>
      <c r="P21" s="196">
        <f t="shared" si="14"/>
        <v>75034</v>
      </c>
      <c r="Q21" s="195">
        <f t="shared" si="15"/>
        <v>0.014913239331503014</v>
      </c>
    </row>
    <row r="22" spans="1:17" s="187" customFormat="1" ht="18" customHeight="1">
      <c r="A22" s="201" t="s">
        <v>225</v>
      </c>
      <c r="B22" s="200">
        <v>25585</v>
      </c>
      <c r="C22" s="196">
        <v>56</v>
      </c>
      <c r="D22" s="196">
        <f t="shared" si="8"/>
        <v>25641</v>
      </c>
      <c r="E22" s="199">
        <f t="shared" si="9"/>
        <v>0.015534369967732907</v>
      </c>
      <c r="F22" s="197">
        <v>25601</v>
      </c>
      <c r="G22" s="196">
        <v>58</v>
      </c>
      <c r="H22" s="196">
        <f t="shared" si="10"/>
        <v>25659</v>
      </c>
      <c r="I22" s="198">
        <f t="shared" si="11"/>
        <v>-0.00070150824272186</v>
      </c>
      <c r="J22" s="197">
        <v>78642</v>
      </c>
      <c r="K22" s="196">
        <v>83</v>
      </c>
      <c r="L22" s="196">
        <f t="shared" si="12"/>
        <v>78725</v>
      </c>
      <c r="M22" s="198">
        <f t="shared" si="13"/>
        <v>0.016337590549370548</v>
      </c>
      <c r="N22" s="197">
        <v>77196</v>
      </c>
      <c r="O22" s="196">
        <v>83</v>
      </c>
      <c r="P22" s="196">
        <f t="shared" si="14"/>
        <v>77279</v>
      </c>
      <c r="Q22" s="195">
        <f t="shared" si="15"/>
        <v>0.018711422249252818</v>
      </c>
    </row>
    <row r="23" spans="1:17" s="187" customFormat="1" ht="18" customHeight="1">
      <c r="A23" s="201" t="s">
        <v>226</v>
      </c>
      <c r="B23" s="200">
        <v>21692</v>
      </c>
      <c r="C23" s="196">
        <v>8</v>
      </c>
      <c r="D23" s="196">
        <f t="shared" si="8"/>
        <v>21700</v>
      </c>
      <c r="E23" s="199">
        <f t="shared" si="9"/>
        <v>0.013146750450442809</v>
      </c>
      <c r="F23" s="197">
        <v>19120</v>
      </c>
      <c r="G23" s="196">
        <v>2</v>
      </c>
      <c r="H23" s="196">
        <f t="shared" si="10"/>
        <v>19122</v>
      </c>
      <c r="I23" s="198">
        <f t="shared" si="11"/>
        <v>0.13481853362618978</v>
      </c>
      <c r="J23" s="197">
        <v>61868</v>
      </c>
      <c r="K23" s="196">
        <v>198</v>
      </c>
      <c r="L23" s="196">
        <f t="shared" si="12"/>
        <v>62066</v>
      </c>
      <c r="M23" s="198">
        <f t="shared" si="13"/>
        <v>0.012880392442518037</v>
      </c>
      <c r="N23" s="197">
        <v>56032</v>
      </c>
      <c r="O23" s="196">
        <v>10</v>
      </c>
      <c r="P23" s="196">
        <f t="shared" si="14"/>
        <v>56042</v>
      </c>
      <c r="Q23" s="195">
        <f t="shared" si="15"/>
        <v>0.10749081046358078</v>
      </c>
    </row>
    <row r="24" spans="1:17" s="187" customFormat="1" ht="18" customHeight="1">
      <c r="A24" s="201" t="s">
        <v>227</v>
      </c>
      <c r="B24" s="200">
        <v>19684</v>
      </c>
      <c r="C24" s="196">
        <v>192</v>
      </c>
      <c r="D24" s="196">
        <f t="shared" si="0"/>
        <v>19876</v>
      </c>
      <c r="E24" s="199">
        <f aca="true" t="shared" si="16" ref="E24:E37">D24/$D$8</f>
        <v>0.012041696403364114</v>
      </c>
      <c r="F24" s="197">
        <v>15363</v>
      </c>
      <c r="G24" s="196">
        <v>6</v>
      </c>
      <c r="H24" s="196">
        <f t="shared" si="2"/>
        <v>15369</v>
      </c>
      <c r="I24" s="198">
        <f aca="true" t="shared" si="17" ref="I24:I37">(D24/H24-1)</f>
        <v>0.2932526514412128</v>
      </c>
      <c r="J24" s="197">
        <v>53017</v>
      </c>
      <c r="K24" s="196">
        <v>195</v>
      </c>
      <c r="L24" s="196">
        <f t="shared" si="4"/>
        <v>53212</v>
      </c>
      <c r="M24" s="198">
        <f aca="true" t="shared" si="18" ref="M24:M37">(L24/$L$8)</f>
        <v>0.011042945294545642</v>
      </c>
      <c r="N24" s="197">
        <v>43039</v>
      </c>
      <c r="O24" s="196">
        <v>348</v>
      </c>
      <c r="P24" s="196">
        <f t="shared" si="6"/>
        <v>43387</v>
      </c>
      <c r="Q24" s="195">
        <f aca="true" t="shared" si="19" ref="Q24:Q37">(L24/P24-1)</f>
        <v>0.22645031922004288</v>
      </c>
    </row>
    <row r="25" spans="1:17" s="187" customFormat="1" ht="18" customHeight="1">
      <c r="A25" s="201" t="s">
        <v>228</v>
      </c>
      <c r="B25" s="200">
        <v>19225</v>
      </c>
      <c r="C25" s="196">
        <v>413</v>
      </c>
      <c r="D25" s="196">
        <f>C25+B25</f>
        <v>19638</v>
      </c>
      <c r="E25" s="199">
        <f t="shared" si="16"/>
        <v>0.01189750623713345</v>
      </c>
      <c r="F25" s="197">
        <v>17640</v>
      </c>
      <c r="G25" s="196">
        <v>450</v>
      </c>
      <c r="H25" s="196">
        <f>G25+F25</f>
        <v>18090</v>
      </c>
      <c r="I25" s="198">
        <f t="shared" si="17"/>
        <v>0.08557213930348251</v>
      </c>
      <c r="J25" s="197">
        <v>50677</v>
      </c>
      <c r="K25" s="196">
        <v>1173</v>
      </c>
      <c r="L25" s="196">
        <f>K25+J25</f>
        <v>51850</v>
      </c>
      <c r="M25" s="198">
        <f t="shared" si="18"/>
        <v>0.010760293045218965</v>
      </c>
      <c r="N25" s="197">
        <v>50378</v>
      </c>
      <c r="O25" s="196">
        <v>1196</v>
      </c>
      <c r="P25" s="196">
        <f>O25+N25</f>
        <v>51574</v>
      </c>
      <c r="Q25" s="195">
        <f t="shared" si="19"/>
        <v>0.005351533718540358</v>
      </c>
    </row>
    <row r="26" spans="1:17" s="187" customFormat="1" ht="18" customHeight="1">
      <c r="A26" s="201" t="s">
        <v>229</v>
      </c>
      <c r="B26" s="200">
        <v>16819</v>
      </c>
      <c r="C26" s="196">
        <v>1696</v>
      </c>
      <c r="D26" s="196">
        <f>C26+B26</f>
        <v>18515</v>
      </c>
      <c r="E26" s="199">
        <f t="shared" si="16"/>
        <v>0.011217146755297171</v>
      </c>
      <c r="F26" s="197">
        <v>17093</v>
      </c>
      <c r="G26" s="196">
        <v>3325</v>
      </c>
      <c r="H26" s="196">
        <f>G26+F26</f>
        <v>20418</v>
      </c>
      <c r="I26" s="198">
        <f t="shared" si="17"/>
        <v>-0.0932020765990792</v>
      </c>
      <c r="J26" s="197">
        <v>60109</v>
      </c>
      <c r="K26" s="196">
        <v>6437</v>
      </c>
      <c r="L26" s="196">
        <f>K26+J26</f>
        <v>66546</v>
      </c>
      <c r="M26" s="198">
        <f t="shared" si="18"/>
        <v>0.013810114966000795</v>
      </c>
      <c r="N26" s="197">
        <v>55945</v>
      </c>
      <c r="O26" s="196">
        <v>14279</v>
      </c>
      <c r="P26" s="196">
        <f>O26+N26</f>
        <v>70224</v>
      </c>
      <c r="Q26" s="195">
        <f t="shared" si="19"/>
        <v>-0.05237525632262474</v>
      </c>
    </row>
    <row r="27" spans="1:17" s="187" customFormat="1" ht="18" customHeight="1">
      <c r="A27" s="201" t="s">
        <v>230</v>
      </c>
      <c r="B27" s="200">
        <v>17043</v>
      </c>
      <c r="C27" s="196">
        <v>1</v>
      </c>
      <c r="D27" s="196">
        <f>C27+B27</f>
        <v>17044</v>
      </c>
      <c r="E27" s="199">
        <f t="shared" si="16"/>
        <v>0.01032595459342614</v>
      </c>
      <c r="F27" s="197">
        <v>21775</v>
      </c>
      <c r="G27" s="196">
        <v>100</v>
      </c>
      <c r="H27" s="196">
        <f>G27+F27</f>
        <v>21875</v>
      </c>
      <c r="I27" s="198">
        <f t="shared" si="17"/>
        <v>-0.2208457142857143</v>
      </c>
      <c r="J27" s="197">
        <v>56852</v>
      </c>
      <c r="K27" s="196">
        <v>31</v>
      </c>
      <c r="L27" s="196">
        <f>K27+J27</f>
        <v>56883</v>
      </c>
      <c r="M27" s="198">
        <f t="shared" si="18"/>
        <v>0.011804778192694125</v>
      </c>
      <c r="N27" s="197">
        <v>70483</v>
      </c>
      <c r="O27" s="196">
        <v>172</v>
      </c>
      <c r="P27" s="196">
        <f>O27+N27</f>
        <v>70655</v>
      </c>
      <c r="Q27" s="195">
        <f t="shared" si="19"/>
        <v>-0.1949189724718704</v>
      </c>
    </row>
    <row r="28" spans="1:17" s="187" customFormat="1" ht="18" customHeight="1">
      <c r="A28" s="201" t="s">
        <v>231</v>
      </c>
      <c r="B28" s="200">
        <v>16370</v>
      </c>
      <c r="C28" s="196">
        <v>2</v>
      </c>
      <c r="D28" s="196">
        <f t="shared" si="0"/>
        <v>16372</v>
      </c>
      <c r="E28" s="199">
        <f t="shared" si="16"/>
        <v>0.009918829418186621</v>
      </c>
      <c r="F28" s="197">
        <v>22307</v>
      </c>
      <c r="G28" s="196">
        <v>24</v>
      </c>
      <c r="H28" s="196">
        <f t="shared" si="2"/>
        <v>22331</v>
      </c>
      <c r="I28" s="198">
        <f t="shared" si="17"/>
        <v>-0.2668487752451749</v>
      </c>
      <c r="J28" s="197">
        <v>52806</v>
      </c>
      <c r="K28" s="196">
        <v>25</v>
      </c>
      <c r="L28" s="196">
        <f t="shared" si="4"/>
        <v>52831</v>
      </c>
      <c r="M28" s="198">
        <f t="shared" si="18"/>
        <v>0.010963877374579808</v>
      </c>
      <c r="N28" s="197">
        <v>70828</v>
      </c>
      <c r="O28" s="196">
        <v>46</v>
      </c>
      <c r="P28" s="196">
        <f t="shared" si="6"/>
        <v>70874</v>
      </c>
      <c r="Q28" s="195">
        <f t="shared" si="19"/>
        <v>-0.2545785478454723</v>
      </c>
    </row>
    <row r="29" spans="1:17" s="187" customFormat="1" ht="18" customHeight="1">
      <c r="A29" s="201" t="s">
        <v>232</v>
      </c>
      <c r="B29" s="200">
        <v>16130</v>
      </c>
      <c r="C29" s="196">
        <v>64</v>
      </c>
      <c r="D29" s="196">
        <f>C29+B29</f>
        <v>16194</v>
      </c>
      <c r="E29" s="199">
        <f t="shared" si="16"/>
        <v>0.009810989714030915</v>
      </c>
      <c r="F29" s="197">
        <v>15790</v>
      </c>
      <c r="G29" s="196">
        <v>45</v>
      </c>
      <c r="H29" s="196">
        <f>G29+F29</f>
        <v>15835</v>
      </c>
      <c r="I29" s="198">
        <f t="shared" si="17"/>
        <v>0.022671297758130704</v>
      </c>
      <c r="J29" s="197">
        <v>45361</v>
      </c>
      <c r="K29" s="196">
        <v>201</v>
      </c>
      <c r="L29" s="196">
        <f>K29+J29</f>
        <v>45562</v>
      </c>
      <c r="M29" s="198">
        <f t="shared" si="18"/>
        <v>0.009455361074759238</v>
      </c>
      <c r="N29" s="197">
        <v>45220</v>
      </c>
      <c r="O29" s="196">
        <v>177</v>
      </c>
      <c r="P29" s="196">
        <f>O29+N29</f>
        <v>45397</v>
      </c>
      <c r="Q29" s="195">
        <f t="shared" si="19"/>
        <v>0.0036346014053791897</v>
      </c>
    </row>
    <row r="30" spans="1:17" s="187" customFormat="1" ht="18" customHeight="1">
      <c r="A30" s="201" t="s">
        <v>233</v>
      </c>
      <c r="B30" s="200">
        <v>15813</v>
      </c>
      <c r="C30" s="196">
        <v>250</v>
      </c>
      <c r="D30" s="196">
        <f>C30+B30</f>
        <v>16063</v>
      </c>
      <c r="E30" s="199">
        <f t="shared" si="16"/>
        <v>0.009731624538500593</v>
      </c>
      <c r="F30" s="197">
        <v>17992</v>
      </c>
      <c r="G30" s="196">
        <v>459</v>
      </c>
      <c r="H30" s="196">
        <f>G30+F30</f>
        <v>18451</v>
      </c>
      <c r="I30" s="198">
        <f t="shared" si="17"/>
        <v>-0.1294238794645277</v>
      </c>
      <c r="J30" s="197">
        <v>49786</v>
      </c>
      <c r="K30" s="196">
        <v>776</v>
      </c>
      <c r="L30" s="196">
        <f>K30+J30</f>
        <v>50562</v>
      </c>
      <c r="M30" s="198">
        <f t="shared" si="18"/>
        <v>0.010492997819717671</v>
      </c>
      <c r="N30" s="197">
        <v>51078</v>
      </c>
      <c r="O30" s="196">
        <v>1558</v>
      </c>
      <c r="P30" s="196">
        <f>O30+N30</f>
        <v>52636</v>
      </c>
      <c r="Q30" s="195">
        <f t="shared" si="19"/>
        <v>-0.03940269017402542</v>
      </c>
    </row>
    <row r="31" spans="1:17" s="187" customFormat="1" ht="18" customHeight="1">
      <c r="A31" s="201" t="s">
        <v>234</v>
      </c>
      <c r="B31" s="200">
        <v>15253</v>
      </c>
      <c r="C31" s="196">
        <v>129</v>
      </c>
      <c r="D31" s="196">
        <f>C31+B31</f>
        <v>15382</v>
      </c>
      <c r="E31" s="199">
        <f t="shared" si="16"/>
        <v>0.009319046793949829</v>
      </c>
      <c r="F31" s="197">
        <v>14115</v>
      </c>
      <c r="G31" s="196">
        <v>11</v>
      </c>
      <c r="H31" s="196">
        <f>G31+F31</f>
        <v>14126</v>
      </c>
      <c r="I31" s="198">
        <f t="shared" si="17"/>
        <v>0.08891405918165085</v>
      </c>
      <c r="J31" s="197">
        <v>41719</v>
      </c>
      <c r="K31" s="196">
        <v>249</v>
      </c>
      <c r="L31" s="196">
        <f>K31+J31</f>
        <v>41968</v>
      </c>
      <c r="M31" s="198">
        <f t="shared" si="18"/>
        <v>0.008709507782483115</v>
      </c>
      <c r="N31" s="197">
        <v>41054</v>
      </c>
      <c r="O31" s="196">
        <v>541</v>
      </c>
      <c r="P31" s="196">
        <f>O31+N31</f>
        <v>41595</v>
      </c>
      <c r="Q31" s="195">
        <f t="shared" si="19"/>
        <v>0.008967423969227006</v>
      </c>
    </row>
    <row r="32" spans="1:17" s="187" customFormat="1" ht="18" customHeight="1">
      <c r="A32" s="201" t="s">
        <v>235</v>
      </c>
      <c r="B32" s="200">
        <v>10218</v>
      </c>
      <c r="C32" s="196">
        <v>3305</v>
      </c>
      <c r="D32" s="196">
        <f>C32+B32</f>
        <v>13523</v>
      </c>
      <c r="E32" s="199">
        <f t="shared" si="16"/>
        <v>0.008192788310660743</v>
      </c>
      <c r="F32" s="197">
        <v>7510</v>
      </c>
      <c r="G32" s="196">
        <v>2694</v>
      </c>
      <c r="H32" s="196">
        <f>G32+F32</f>
        <v>10204</v>
      </c>
      <c r="I32" s="198">
        <f t="shared" si="17"/>
        <v>0.32526460211681685</v>
      </c>
      <c r="J32" s="197">
        <v>33416</v>
      </c>
      <c r="K32" s="196">
        <v>9265</v>
      </c>
      <c r="L32" s="196">
        <f>K32+J32</f>
        <v>42681</v>
      </c>
      <c r="M32" s="198">
        <f t="shared" si="18"/>
        <v>0.008857474782314188</v>
      </c>
      <c r="N32" s="197">
        <v>22834</v>
      </c>
      <c r="O32" s="196">
        <v>10487</v>
      </c>
      <c r="P32" s="196">
        <f>O32+N32</f>
        <v>33321</v>
      </c>
      <c r="Q32" s="195">
        <f t="shared" si="19"/>
        <v>0.2809039344557487</v>
      </c>
    </row>
    <row r="33" spans="1:17" s="187" customFormat="1" ht="18" customHeight="1">
      <c r="A33" s="201" t="s">
        <v>236</v>
      </c>
      <c r="B33" s="200">
        <v>12872</v>
      </c>
      <c r="C33" s="196">
        <v>98</v>
      </c>
      <c r="D33" s="196">
        <f>C33+B33</f>
        <v>12970</v>
      </c>
      <c r="E33" s="199">
        <f t="shared" si="16"/>
        <v>0.007857758218536555</v>
      </c>
      <c r="F33" s="197">
        <v>12984</v>
      </c>
      <c r="G33" s="196">
        <v>15</v>
      </c>
      <c r="H33" s="196">
        <f>G33+F33</f>
        <v>12999</v>
      </c>
      <c r="I33" s="198">
        <f t="shared" si="17"/>
        <v>-0.002230940841603246</v>
      </c>
      <c r="J33" s="197">
        <v>36482</v>
      </c>
      <c r="K33" s="196">
        <v>246</v>
      </c>
      <c r="L33" s="196">
        <f>K33+J33</f>
        <v>36728</v>
      </c>
      <c r="M33" s="198">
        <f t="shared" si="18"/>
        <v>0.007622064473766676</v>
      </c>
      <c r="N33" s="197">
        <v>36776</v>
      </c>
      <c r="O33" s="196">
        <v>457</v>
      </c>
      <c r="P33" s="196">
        <f>O33+N33</f>
        <v>37233</v>
      </c>
      <c r="Q33" s="195">
        <f t="shared" si="19"/>
        <v>-0.013563236913490706</v>
      </c>
    </row>
    <row r="34" spans="1:17" s="187" customFormat="1" ht="18" customHeight="1">
      <c r="A34" s="201" t="s">
        <v>237</v>
      </c>
      <c r="B34" s="200">
        <v>11848</v>
      </c>
      <c r="C34" s="196">
        <v>0</v>
      </c>
      <c r="D34" s="196">
        <f t="shared" si="0"/>
        <v>11848</v>
      </c>
      <c r="E34" s="199">
        <f t="shared" si="16"/>
        <v>0.007178004577734857</v>
      </c>
      <c r="F34" s="197">
        <v>8416</v>
      </c>
      <c r="G34" s="196">
        <v>25</v>
      </c>
      <c r="H34" s="196">
        <f t="shared" si="2"/>
        <v>8441</v>
      </c>
      <c r="I34" s="198">
        <f t="shared" si="17"/>
        <v>0.4036251628953915</v>
      </c>
      <c r="J34" s="197">
        <v>33947</v>
      </c>
      <c r="K34" s="196">
        <v>11</v>
      </c>
      <c r="L34" s="196">
        <f t="shared" si="4"/>
        <v>33958</v>
      </c>
      <c r="M34" s="198">
        <f t="shared" si="18"/>
        <v>0.0070472137170597025</v>
      </c>
      <c r="N34" s="197">
        <v>26818</v>
      </c>
      <c r="O34" s="196">
        <v>44</v>
      </c>
      <c r="P34" s="196">
        <f t="shared" si="6"/>
        <v>26862</v>
      </c>
      <c r="Q34" s="195">
        <f t="shared" si="19"/>
        <v>0.26416499143771865</v>
      </c>
    </row>
    <row r="35" spans="1:17" s="187" customFormat="1" ht="18" customHeight="1">
      <c r="A35" s="201" t="s">
        <v>238</v>
      </c>
      <c r="B35" s="200">
        <v>11403</v>
      </c>
      <c r="C35" s="196">
        <v>2</v>
      </c>
      <c r="D35" s="196">
        <f t="shared" si="0"/>
        <v>11405</v>
      </c>
      <c r="E35" s="199">
        <f t="shared" si="16"/>
        <v>0.006909616999414758</v>
      </c>
      <c r="F35" s="197">
        <v>9519</v>
      </c>
      <c r="G35" s="196">
        <v>26</v>
      </c>
      <c r="H35" s="196">
        <f t="shared" si="2"/>
        <v>9545</v>
      </c>
      <c r="I35" s="198">
        <f t="shared" si="17"/>
        <v>0.19486642221058137</v>
      </c>
      <c r="J35" s="197">
        <v>35699</v>
      </c>
      <c r="K35" s="196">
        <v>1897</v>
      </c>
      <c r="L35" s="196">
        <f t="shared" si="4"/>
        <v>37596</v>
      </c>
      <c r="M35" s="198">
        <f t="shared" si="18"/>
        <v>0.00780219821269146</v>
      </c>
      <c r="N35" s="197">
        <v>28166</v>
      </c>
      <c r="O35" s="196">
        <v>26</v>
      </c>
      <c r="P35" s="196">
        <f t="shared" si="6"/>
        <v>28192</v>
      </c>
      <c r="Q35" s="195">
        <f t="shared" si="19"/>
        <v>0.33356980703745753</v>
      </c>
    </row>
    <row r="36" spans="1:17" s="187" customFormat="1" ht="18" customHeight="1">
      <c r="A36" s="201" t="s">
        <v>239</v>
      </c>
      <c r="B36" s="200">
        <v>10903</v>
      </c>
      <c r="C36" s="196">
        <v>23</v>
      </c>
      <c r="D36" s="196">
        <f t="shared" si="0"/>
        <v>10926</v>
      </c>
      <c r="E36" s="199">
        <f t="shared" si="16"/>
        <v>0.0066194191438496836</v>
      </c>
      <c r="F36" s="197">
        <v>11761</v>
      </c>
      <c r="G36" s="196">
        <v>33</v>
      </c>
      <c r="H36" s="196">
        <f t="shared" si="2"/>
        <v>11794</v>
      </c>
      <c r="I36" s="198">
        <f t="shared" si="17"/>
        <v>-0.0735967441071731</v>
      </c>
      <c r="J36" s="197">
        <v>33273</v>
      </c>
      <c r="K36" s="196">
        <v>28</v>
      </c>
      <c r="L36" s="196">
        <f t="shared" si="4"/>
        <v>33301</v>
      </c>
      <c r="M36" s="198">
        <f t="shared" si="18"/>
        <v>0.006910868248772164</v>
      </c>
      <c r="N36" s="197">
        <v>36574</v>
      </c>
      <c r="O36" s="196">
        <v>63</v>
      </c>
      <c r="P36" s="196">
        <f t="shared" si="6"/>
        <v>36637</v>
      </c>
      <c r="Q36" s="195">
        <f t="shared" si="19"/>
        <v>-0.09105549035128424</v>
      </c>
    </row>
    <row r="37" spans="1:17" s="187" customFormat="1" ht="18" customHeight="1">
      <c r="A37" s="201" t="s">
        <v>240</v>
      </c>
      <c r="B37" s="200">
        <v>10594</v>
      </c>
      <c r="C37" s="196">
        <v>1</v>
      </c>
      <c r="D37" s="196">
        <f t="shared" si="0"/>
        <v>10595</v>
      </c>
      <c r="E37" s="199">
        <f t="shared" si="16"/>
        <v>0.006418885761402837</v>
      </c>
      <c r="F37" s="197">
        <v>9332</v>
      </c>
      <c r="G37" s="196">
        <v>7</v>
      </c>
      <c r="H37" s="196">
        <f t="shared" si="2"/>
        <v>9339</v>
      </c>
      <c r="I37" s="198">
        <f t="shared" si="17"/>
        <v>0.1344897740657458</v>
      </c>
      <c r="J37" s="197">
        <v>29793</v>
      </c>
      <c r="K37" s="196">
        <v>38</v>
      </c>
      <c r="L37" s="196">
        <f t="shared" si="4"/>
        <v>29831</v>
      </c>
      <c r="M37" s="198">
        <f t="shared" si="18"/>
        <v>0.006190748347771011</v>
      </c>
      <c r="N37" s="197">
        <v>26270</v>
      </c>
      <c r="O37" s="196">
        <v>11</v>
      </c>
      <c r="P37" s="196">
        <f t="shared" si="6"/>
        <v>26281</v>
      </c>
      <c r="Q37" s="195">
        <f t="shared" si="19"/>
        <v>0.13507857387466227</v>
      </c>
    </row>
    <row r="38" spans="1:17" s="187" customFormat="1" ht="18" customHeight="1">
      <c r="A38" s="201" t="s">
        <v>241</v>
      </c>
      <c r="B38" s="200">
        <v>9429</v>
      </c>
      <c r="C38" s="196">
        <v>12</v>
      </c>
      <c r="D38" s="196">
        <f t="shared" si="0"/>
        <v>9441</v>
      </c>
      <c r="E38" s="199">
        <f t="shared" si="1"/>
        <v>0.005719745207494496</v>
      </c>
      <c r="F38" s="197">
        <v>13017</v>
      </c>
      <c r="G38" s="196">
        <v>4</v>
      </c>
      <c r="H38" s="196">
        <f t="shared" si="2"/>
        <v>13021</v>
      </c>
      <c r="I38" s="198">
        <f t="shared" si="3"/>
        <v>-0.2749404807618463</v>
      </c>
      <c r="J38" s="197">
        <v>31756</v>
      </c>
      <c r="K38" s="196">
        <v>40</v>
      </c>
      <c r="L38" s="196">
        <f t="shared" si="4"/>
        <v>31796</v>
      </c>
      <c r="M38" s="198">
        <f t="shared" si="5"/>
        <v>0.006598539588539676</v>
      </c>
      <c r="N38" s="197">
        <v>35607</v>
      </c>
      <c r="O38" s="196">
        <v>253</v>
      </c>
      <c r="P38" s="196">
        <f t="shared" si="6"/>
        <v>35860</v>
      </c>
      <c r="Q38" s="195">
        <f t="shared" si="7"/>
        <v>-0.11332961517010598</v>
      </c>
    </row>
    <row r="39" spans="1:17" s="187" customFormat="1" ht="18" customHeight="1">
      <c r="A39" s="201" t="s">
        <v>242</v>
      </c>
      <c r="B39" s="200">
        <v>8825</v>
      </c>
      <c r="C39" s="196">
        <v>0</v>
      </c>
      <c r="D39" s="196">
        <f t="shared" si="0"/>
        <v>8825</v>
      </c>
      <c r="E39" s="199">
        <f t="shared" si="1"/>
        <v>0.005346547130191603</v>
      </c>
      <c r="F39" s="197">
        <v>5447</v>
      </c>
      <c r="G39" s="196"/>
      <c r="H39" s="196">
        <f t="shared" si="2"/>
        <v>5447</v>
      </c>
      <c r="I39" s="198">
        <f t="shared" si="3"/>
        <v>0.6201578850743528</v>
      </c>
      <c r="J39" s="197">
        <v>25298</v>
      </c>
      <c r="K39" s="196">
        <v>72</v>
      </c>
      <c r="L39" s="196">
        <f t="shared" si="4"/>
        <v>25370</v>
      </c>
      <c r="M39" s="198">
        <f t="shared" si="5"/>
        <v>0.005264968843919096</v>
      </c>
      <c r="N39" s="197">
        <v>17086</v>
      </c>
      <c r="O39" s="196"/>
      <c r="P39" s="196">
        <f t="shared" si="6"/>
        <v>17086</v>
      </c>
      <c r="Q39" s="195">
        <f t="shared" si="7"/>
        <v>0.4848413906121971</v>
      </c>
    </row>
    <row r="40" spans="1:17" s="187" customFormat="1" ht="18" customHeight="1">
      <c r="A40" s="201" t="s">
        <v>243</v>
      </c>
      <c r="B40" s="200">
        <v>8408</v>
      </c>
      <c r="C40" s="196">
        <v>106</v>
      </c>
      <c r="D40" s="196">
        <f t="shared" si="0"/>
        <v>8514</v>
      </c>
      <c r="E40" s="199">
        <f t="shared" si="1"/>
        <v>0.005158130568436409</v>
      </c>
      <c r="F40" s="197">
        <v>6798</v>
      </c>
      <c r="G40" s="196">
        <v>81</v>
      </c>
      <c r="H40" s="196">
        <f t="shared" si="2"/>
        <v>6879</v>
      </c>
      <c r="I40" s="198">
        <f t="shared" si="3"/>
        <v>0.2376798953336241</v>
      </c>
      <c r="J40" s="197">
        <v>24060</v>
      </c>
      <c r="K40" s="196">
        <v>250</v>
      </c>
      <c r="L40" s="196">
        <f t="shared" si="4"/>
        <v>24310</v>
      </c>
      <c r="M40" s="198">
        <f t="shared" si="5"/>
        <v>0.005044989853987908</v>
      </c>
      <c r="N40" s="197">
        <v>21746</v>
      </c>
      <c r="O40" s="196">
        <v>213</v>
      </c>
      <c r="P40" s="196">
        <f t="shared" si="6"/>
        <v>21959</v>
      </c>
      <c r="Q40" s="195">
        <f t="shared" si="7"/>
        <v>0.10706316316772169</v>
      </c>
    </row>
    <row r="41" spans="1:17" s="187" customFormat="1" ht="18" customHeight="1">
      <c r="A41" s="201" t="s">
        <v>244</v>
      </c>
      <c r="B41" s="200">
        <v>8279</v>
      </c>
      <c r="C41" s="196">
        <v>52</v>
      </c>
      <c r="D41" s="196">
        <f t="shared" si="0"/>
        <v>8331</v>
      </c>
      <c r="E41" s="199">
        <f t="shared" si="1"/>
        <v>0.00504726165910779</v>
      </c>
      <c r="F41" s="197">
        <v>7109</v>
      </c>
      <c r="G41" s="196">
        <v>24</v>
      </c>
      <c r="H41" s="196">
        <f t="shared" si="2"/>
        <v>7133</v>
      </c>
      <c r="I41" s="198">
        <f t="shared" si="3"/>
        <v>0.16795177344735746</v>
      </c>
      <c r="J41" s="197">
        <v>21101</v>
      </c>
      <c r="K41" s="196">
        <v>108</v>
      </c>
      <c r="L41" s="196">
        <f t="shared" si="4"/>
        <v>21209</v>
      </c>
      <c r="M41" s="198">
        <f t="shared" si="5"/>
        <v>0.004401447544764687</v>
      </c>
      <c r="N41" s="197">
        <v>20432</v>
      </c>
      <c r="O41" s="196">
        <v>122</v>
      </c>
      <c r="P41" s="196">
        <f t="shared" si="6"/>
        <v>20554</v>
      </c>
      <c r="Q41" s="195">
        <f t="shared" si="7"/>
        <v>0.031867276442541614</v>
      </c>
    </row>
    <row r="42" spans="1:17" s="187" customFormat="1" ht="18" customHeight="1">
      <c r="A42" s="201" t="s">
        <v>245</v>
      </c>
      <c r="B42" s="200">
        <v>7635</v>
      </c>
      <c r="C42" s="196">
        <v>4</v>
      </c>
      <c r="D42" s="196">
        <f t="shared" si="0"/>
        <v>7639</v>
      </c>
      <c r="E42" s="199">
        <f t="shared" si="1"/>
        <v>0.004628019663176618</v>
      </c>
      <c r="F42" s="197">
        <v>7123</v>
      </c>
      <c r="G42" s="196">
        <v>11</v>
      </c>
      <c r="H42" s="196">
        <f t="shared" si="2"/>
        <v>7134</v>
      </c>
      <c r="I42" s="198">
        <f t="shared" si="3"/>
        <v>0.07078777684328563</v>
      </c>
      <c r="J42" s="197">
        <v>22675</v>
      </c>
      <c r="K42" s="196">
        <v>12</v>
      </c>
      <c r="L42" s="196">
        <f t="shared" si="4"/>
        <v>22687</v>
      </c>
      <c r="M42" s="198">
        <f t="shared" si="5"/>
        <v>0.0047081729665744</v>
      </c>
      <c r="N42" s="197">
        <v>22271</v>
      </c>
      <c r="O42" s="196">
        <v>24</v>
      </c>
      <c r="P42" s="196">
        <f t="shared" si="6"/>
        <v>22295</v>
      </c>
      <c r="Q42" s="195">
        <f t="shared" si="7"/>
        <v>0.01758241758241752</v>
      </c>
    </row>
    <row r="43" spans="1:17" s="187" customFormat="1" ht="18" customHeight="1">
      <c r="A43" s="201" t="s">
        <v>246</v>
      </c>
      <c r="B43" s="200">
        <v>7045</v>
      </c>
      <c r="C43" s="196">
        <v>18</v>
      </c>
      <c r="D43" s="196">
        <f t="shared" si="0"/>
        <v>7063</v>
      </c>
      <c r="E43" s="199">
        <f t="shared" si="1"/>
        <v>0.00427905522725703</v>
      </c>
      <c r="F43" s="197">
        <v>5112</v>
      </c>
      <c r="G43" s="196">
        <v>159</v>
      </c>
      <c r="H43" s="196">
        <f t="shared" si="2"/>
        <v>5271</v>
      </c>
      <c r="I43" s="198">
        <f t="shared" si="3"/>
        <v>0.3399734395750331</v>
      </c>
      <c r="J43" s="197">
        <v>18146</v>
      </c>
      <c r="K43" s="196">
        <v>37</v>
      </c>
      <c r="L43" s="196">
        <f t="shared" si="4"/>
        <v>18183</v>
      </c>
      <c r="M43" s="198">
        <f t="shared" si="5"/>
        <v>0.0037734697867158424</v>
      </c>
      <c r="N43" s="197">
        <v>15379</v>
      </c>
      <c r="O43" s="196">
        <v>186</v>
      </c>
      <c r="P43" s="196">
        <f t="shared" si="6"/>
        <v>15565</v>
      </c>
      <c r="Q43" s="195">
        <f t="shared" si="7"/>
        <v>0.1681978798586572</v>
      </c>
    </row>
    <row r="44" spans="1:17" s="187" customFormat="1" ht="18" customHeight="1">
      <c r="A44" s="201" t="s">
        <v>247</v>
      </c>
      <c r="B44" s="200">
        <v>6773</v>
      </c>
      <c r="C44" s="196">
        <v>0</v>
      </c>
      <c r="D44" s="196">
        <f t="shared" si="0"/>
        <v>6773</v>
      </c>
      <c r="E44" s="199">
        <f t="shared" si="1"/>
        <v>0.004103361327228072</v>
      </c>
      <c r="F44" s="197">
        <v>5064</v>
      </c>
      <c r="G44" s="196">
        <v>28</v>
      </c>
      <c r="H44" s="196">
        <f t="shared" si="2"/>
        <v>5092</v>
      </c>
      <c r="I44" s="198">
        <f t="shared" si="3"/>
        <v>0.3301256873527101</v>
      </c>
      <c r="J44" s="197">
        <v>18057</v>
      </c>
      <c r="K44" s="196">
        <v>8</v>
      </c>
      <c r="L44" s="196">
        <f t="shared" si="4"/>
        <v>18065</v>
      </c>
      <c r="M44" s="198">
        <f t="shared" si="5"/>
        <v>0.003748981559534823</v>
      </c>
      <c r="N44" s="197">
        <v>15147</v>
      </c>
      <c r="O44" s="196">
        <v>52</v>
      </c>
      <c r="P44" s="196">
        <f t="shared" si="6"/>
        <v>15199</v>
      </c>
      <c r="Q44" s="195">
        <f t="shared" si="7"/>
        <v>0.18856503717349815</v>
      </c>
    </row>
    <row r="45" spans="1:17" s="187" customFormat="1" ht="18" customHeight="1">
      <c r="A45" s="201" t="s">
        <v>248</v>
      </c>
      <c r="B45" s="200">
        <v>6523</v>
      </c>
      <c r="C45" s="196">
        <v>14</v>
      </c>
      <c r="D45" s="196">
        <f t="shared" si="0"/>
        <v>6537</v>
      </c>
      <c r="E45" s="199">
        <f t="shared" si="1"/>
        <v>0.003960382843066573</v>
      </c>
      <c r="F45" s="197">
        <v>5732</v>
      </c>
      <c r="G45" s="196">
        <v>194</v>
      </c>
      <c r="H45" s="196">
        <f t="shared" si="2"/>
        <v>5926</v>
      </c>
      <c r="I45" s="198">
        <f t="shared" si="3"/>
        <v>0.10310496118798507</v>
      </c>
      <c r="J45" s="197">
        <v>17759</v>
      </c>
      <c r="K45" s="196">
        <v>81</v>
      </c>
      <c r="L45" s="196">
        <f t="shared" si="4"/>
        <v>17840</v>
      </c>
      <c r="M45" s="198">
        <f t="shared" si="5"/>
        <v>0.003702287906011694</v>
      </c>
      <c r="N45" s="197">
        <v>17094</v>
      </c>
      <c r="O45" s="196">
        <v>374</v>
      </c>
      <c r="P45" s="196">
        <f t="shared" si="6"/>
        <v>17468</v>
      </c>
      <c r="Q45" s="195">
        <f t="shared" si="7"/>
        <v>0.02129608426837648</v>
      </c>
    </row>
    <row r="46" spans="1:17" s="187" customFormat="1" ht="18" customHeight="1">
      <c r="A46" s="201" t="s">
        <v>249</v>
      </c>
      <c r="B46" s="200">
        <v>6446</v>
      </c>
      <c r="C46" s="196">
        <v>1</v>
      </c>
      <c r="D46" s="196">
        <f t="shared" si="0"/>
        <v>6447</v>
      </c>
      <c r="E46" s="199">
        <f t="shared" si="1"/>
        <v>0.0039058571499541376</v>
      </c>
      <c r="F46" s="197">
        <v>5545</v>
      </c>
      <c r="G46" s="196">
        <v>319</v>
      </c>
      <c r="H46" s="196">
        <f t="shared" si="2"/>
        <v>5864</v>
      </c>
      <c r="I46" s="198">
        <f t="shared" si="3"/>
        <v>0.09942019099590715</v>
      </c>
      <c r="J46" s="197">
        <v>15966</v>
      </c>
      <c r="K46" s="196">
        <v>32</v>
      </c>
      <c r="L46" s="196">
        <f t="shared" si="4"/>
        <v>15998</v>
      </c>
      <c r="M46" s="198">
        <f t="shared" si="5"/>
        <v>0.0033200225291690065</v>
      </c>
      <c r="N46" s="197">
        <v>14979</v>
      </c>
      <c r="O46" s="196">
        <v>562</v>
      </c>
      <c r="P46" s="196">
        <f t="shared" si="6"/>
        <v>15541</v>
      </c>
      <c r="Q46" s="195">
        <f t="shared" si="7"/>
        <v>0.029406087124380642</v>
      </c>
    </row>
    <row r="47" spans="1:17" s="187" customFormat="1" ht="18" customHeight="1">
      <c r="A47" s="201" t="s">
        <v>250</v>
      </c>
      <c r="B47" s="200">
        <v>6297</v>
      </c>
      <c r="C47" s="196">
        <v>7</v>
      </c>
      <c r="D47" s="196">
        <f t="shared" si="0"/>
        <v>6304</v>
      </c>
      <c r="E47" s="199">
        <f t="shared" si="1"/>
        <v>0.0038192218820088234</v>
      </c>
      <c r="F47" s="197">
        <v>6127</v>
      </c>
      <c r="G47" s="196">
        <v>7</v>
      </c>
      <c r="H47" s="196">
        <f t="shared" si="2"/>
        <v>6134</v>
      </c>
      <c r="I47" s="198">
        <f t="shared" si="3"/>
        <v>0.027714378871861678</v>
      </c>
      <c r="J47" s="197">
        <v>18758</v>
      </c>
      <c r="K47" s="196">
        <v>47</v>
      </c>
      <c r="L47" s="196">
        <f t="shared" si="4"/>
        <v>18805</v>
      </c>
      <c r="M47" s="198">
        <f t="shared" si="5"/>
        <v>0.0039025517977886717</v>
      </c>
      <c r="N47" s="197">
        <v>19542</v>
      </c>
      <c r="O47" s="196">
        <v>39</v>
      </c>
      <c r="P47" s="196">
        <f t="shared" si="6"/>
        <v>19581</v>
      </c>
      <c r="Q47" s="195">
        <f t="shared" si="7"/>
        <v>-0.03963025381747609</v>
      </c>
    </row>
    <row r="48" spans="1:17" s="187" customFormat="1" ht="18" customHeight="1">
      <c r="A48" s="466" t="s">
        <v>251</v>
      </c>
      <c r="B48" s="467">
        <v>5781</v>
      </c>
      <c r="C48" s="468">
        <v>9</v>
      </c>
      <c r="D48" s="468">
        <f t="shared" si="0"/>
        <v>5790</v>
      </c>
      <c r="E48" s="469">
        <f t="shared" si="1"/>
        <v>0.003507819590233358</v>
      </c>
      <c r="F48" s="470">
        <v>5516</v>
      </c>
      <c r="G48" s="468">
        <v>35</v>
      </c>
      <c r="H48" s="468">
        <f t="shared" si="2"/>
        <v>5551</v>
      </c>
      <c r="I48" s="471">
        <f t="shared" si="3"/>
        <v>0.04305530535038726</v>
      </c>
      <c r="J48" s="470">
        <v>16110</v>
      </c>
      <c r="K48" s="468">
        <v>58</v>
      </c>
      <c r="L48" s="468">
        <f t="shared" si="4"/>
        <v>16168</v>
      </c>
      <c r="M48" s="471">
        <f t="shared" si="5"/>
        <v>0.003355302178497593</v>
      </c>
      <c r="N48" s="470">
        <v>15991</v>
      </c>
      <c r="O48" s="468">
        <v>94</v>
      </c>
      <c r="P48" s="468">
        <f t="shared" si="6"/>
        <v>16085</v>
      </c>
      <c r="Q48" s="472">
        <f t="shared" si="7"/>
        <v>0.005160087037612726</v>
      </c>
    </row>
    <row r="49" spans="1:17" s="187" customFormat="1" ht="18" customHeight="1">
      <c r="A49" s="201" t="s">
        <v>252</v>
      </c>
      <c r="B49" s="200">
        <v>5507</v>
      </c>
      <c r="C49" s="196">
        <v>13</v>
      </c>
      <c r="D49" s="196">
        <f t="shared" si="0"/>
        <v>5520</v>
      </c>
      <c r="E49" s="199">
        <f t="shared" si="1"/>
        <v>0.003344242510896051</v>
      </c>
      <c r="F49" s="197">
        <v>6257</v>
      </c>
      <c r="G49" s="196">
        <v>24</v>
      </c>
      <c r="H49" s="196">
        <f t="shared" si="2"/>
        <v>6281</v>
      </c>
      <c r="I49" s="198">
        <f t="shared" si="3"/>
        <v>-0.1211590511065117</v>
      </c>
      <c r="J49" s="197">
        <v>16471</v>
      </c>
      <c r="K49" s="196">
        <v>71</v>
      </c>
      <c r="L49" s="196">
        <f t="shared" si="4"/>
        <v>16542</v>
      </c>
      <c r="M49" s="198">
        <f t="shared" si="5"/>
        <v>0.0034329174070204843</v>
      </c>
      <c r="N49" s="197">
        <v>17578</v>
      </c>
      <c r="O49" s="196">
        <v>68</v>
      </c>
      <c r="P49" s="196">
        <f t="shared" si="6"/>
        <v>17646</v>
      </c>
      <c r="Q49" s="195">
        <f t="shared" si="7"/>
        <v>-0.0625637538252295</v>
      </c>
    </row>
    <row r="50" spans="1:17" s="187" customFormat="1" ht="18" customHeight="1">
      <c r="A50" s="201" t="s">
        <v>253</v>
      </c>
      <c r="B50" s="200">
        <v>2376</v>
      </c>
      <c r="C50" s="196">
        <v>2765</v>
      </c>
      <c r="D50" s="196">
        <f t="shared" si="0"/>
        <v>5141</v>
      </c>
      <c r="E50" s="199">
        <f t="shared" si="1"/>
        <v>0.003114628758789239</v>
      </c>
      <c r="F50" s="197">
        <v>948</v>
      </c>
      <c r="G50" s="196">
        <v>2464</v>
      </c>
      <c r="H50" s="196">
        <f t="shared" si="2"/>
        <v>3412</v>
      </c>
      <c r="I50" s="198">
        <f t="shared" si="3"/>
        <v>0.5067409144196953</v>
      </c>
      <c r="J50" s="197">
        <v>7152</v>
      </c>
      <c r="K50" s="196">
        <v>7613</v>
      </c>
      <c r="L50" s="196">
        <f t="shared" si="4"/>
        <v>14765</v>
      </c>
      <c r="M50" s="198">
        <f t="shared" si="5"/>
        <v>0.0030641413078622568</v>
      </c>
      <c r="N50" s="197">
        <v>3393</v>
      </c>
      <c r="O50" s="196">
        <v>7810</v>
      </c>
      <c r="P50" s="196">
        <f t="shared" si="6"/>
        <v>11203</v>
      </c>
      <c r="Q50" s="195">
        <f t="shared" si="7"/>
        <v>0.3179505489601</v>
      </c>
    </row>
    <row r="51" spans="1:17" s="187" customFormat="1" ht="18" customHeight="1">
      <c r="A51" s="201" t="s">
        <v>254</v>
      </c>
      <c r="B51" s="200">
        <v>2084</v>
      </c>
      <c r="C51" s="196">
        <v>2432</v>
      </c>
      <c r="D51" s="196">
        <f t="shared" si="0"/>
        <v>4516</v>
      </c>
      <c r="E51" s="199">
        <f t="shared" si="1"/>
        <v>0.0027359781121751026</v>
      </c>
      <c r="F51" s="197">
        <v>3080</v>
      </c>
      <c r="G51" s="196">
        <v>2535</v>
      </c>
      <c r="H51" s="196">
        <f t="shared" si="2"/>
        <v>5615</v>
      </c>
      <c r="I51" s="198">
        <f t="shared" si="3"/>
        <v>-0.19572573463935883</v>
      </c>
      <c r="J51" s="197">
        <v>7564</v>
      </c>
      <c r="K51" s="196">
        <v>12577</v>
      </c>
      <c r="L51" s="196">
        <f t="shared" si="4"/>
        <v>20141</v>
      </c>
      <c r="M51" s="198">
        <f t="shared" si="5"/>
        <v>0.004179808336041565</v>
      </c>
      <c r="N51" s="197">
        <v>8713</v>
      </c>
      <c r="O51" s="196">
        <v>6037</v>
      </c>
      <c r="P51" s="196">
        <f t="shared" si="6"/>
        <v>14750</v>
      </c>
      <c r="Q51" s="195">
        <f t="shared" si="7"/>
        <v>0.36549152542372876</v>
      </c>
    </row>
    <row r="52" spans="1:17" s="187" customFormat="1" ht="18" customHeight="1">
      <c r="A52" s="201" t="s">
        <v>255</v>
      </c>
      <c r="B52" s="200">
        <v>4283</v>
      </c>
      <c r="C52" s="196">
        <v>2</v>
      </c>
      <c r="D52" s="196">
        <f t="shared" si="0"/>
        <v>4285</v>
      </c>
      <c r="E52" s="199">
        <f t="shared" si="1"/>
        <v>0.002596028833186518</v>
      </c>
      <c r="F52" s="197">
        <v>5072</v>
      </c>
      <c r="G52" s="196">
        <v>58</v>
      </c>
      <c r="H52" s="196">
        <f t="shared" si="2"/>
        <v>5130</v>
      </c>
      <c r="I52" s="198">
        <f t="shared" si="3"/>
        <v>-0.16471734892787526</v>
      </c>
      <c r="J52" s="197">
        <v>13150</v>
      </c>
      <c r="K52" s="196">
        <v>31</v>
      </c>
      <c r="L52" s="196">
        <f t="shared" si="4"/>
        <v>13181</v>
      </c>
      <c r="M52" s="198">
        <f t="shared" si="5"/>
        <v>0.0027354179870594246</v>
      </c>
      <c r="N52" s="197">
        <v>15537</v>
      </c>
      <c r="O52" s="196">
        <v>112</v>
      </c>
      <c r="P52" s="196">
        <f t="shared" si="6"/>
        <v>15649</v>
      </c>
      <c r="Q52" s="195">
        <f t="shared" si="7"/>
        <v>-0.1577097578120008</v>
      </c>
    </row>
    <row r="53" spans="1:17" s="187" customFormat="1" ht="18" customHeight="1">
      <c r="A53" s="466" t="s">
        <v>256</v>
      </c>
      <c r="B53" s="467">
        <v>3510</v>
      </c>
      <c r="C53" s="468">
        <v>458</v>
      </c>
      <c r="D53" s="468">
        <f t="shared" si="0"/>
        <v>3968</v>
      </c>
      <c r="E53" s="469">
        <f t="shared" si="1"/>
        <v>0.002403977225223828</v>
      </c>
      <c r="F53" s="470">
        <v>2925</v>
      </c>
      <c r="G53" s="468">
        <v>495</v>
      </c>
      <c r="H53" s="468">
        <f t="shared" si="2"/>
        <v>3420</v>
      </c>
      <c r="I53" s="471">
        <f t="shared" si="3"/>
        <v>0.16023391812865495</v>
      </c>
      <c r="J53" s="470">
        <v>9231</v>
      </c>
      <c r="K53" s="468">
        <v>1223</v>
      </c>
      <c r="L53" s="468">
        <f t="shared" si="4"/>
        <v>10454</v>
      </c>
      <c r="M53" s="471">
        <f t="shared" si="5"/>
        <v>0.0021694909063590946</v>
      </c>
      <c r="N53" s="470">
        <v>8927</v>
      </c>
      <c r="O53" s="468">
        <v>1493</v>
      </c>
      <c r="P53" s="468">
        <f t="shared" si="6"/>
        <v>10420</v>
      </c>
      <c r="Q53" s="472">
        <f t="shared" si="7"/>
        <v>0.0032629558541266146</v>
      </c>
    </row>
    <row r="54" spans="1:17" s="187" customFormat="1" ht="18" customHeight="1">
      <c r="A54" s="201" t="s">
        <v>257</v>
      </c>
      <c r="B54" s="200">
        <v>3464</v>
      </c>
      <c r="C54" s="196">
        <v>45</v>
      </c>
      <c r="D54" s="196">
        <f t="shared" si="0"/>
        <v>3509</v>
      </c>
      <c r="E54" s="199">
        <f t="shared" si="1"/>
        <v>0.0021258961903504064</v>
      </c>
      <c r="F54" s="197">
        <v>3559</v>
      </c>
      <c r="G54" s="196">
        <v>45</v>
      </c>
      <c r="H54" s="196">
        <f t="shared" si="2"/>
        <v>3604</v>
      </c>
      <c r="I54" s="198">
        <f t="shared" si="3"/>
        <v>-0.026359600443951137</v>
      </c>
      <c r="J54" s="197">
        <v>9111</v>
      </c>
      <c r="K54" s="196">
        <v>107</v>
      </c>
      <c r="L54" s="196">
        <f t="shared" si="4"/>
        <v>9218</v>
      </c>
      <c r="M54" s="198">
        <f t="shared" si="5"/>
        <v>0.0019129871030053695</v>
      </c>
      <c r="N54" s="197">
        <v>9119</v>
      </c>
      <c r="O54" s="196">
        <v>125</v>
      </c>
      <c r="P54" s="196">
        <f t="shared" si="6"/>
        <v>9244</v>
      </c>
      <c r="Q54" s="195">
        <f t="shared" si="7"/>
        <v>-0.0028126352228472484</v>
      </c>
    </row>
    <row r="55" spans="1:17" s="187" customFormat="1" ht="18" customHeight="1">
      <c r="A55" s="201" t="s">
        <v>258</v>
      </c>
      <c r="B55" s="200">
        <v>3378</v>
      </c>
      <c r="C55" s="196">
        <v>8</v>
      </c>
      <c r="D55" s="196">
        <f t="shared" si="0"/>
        <v>3386</v>
      </c>
      <c r="E55" s="199">
        <f t="shared" si="1"/>
        <v>0.0020513777430967444</v>
      </c>
      <c r="F55" s="197">
        <v>2793</v>
      </c>
      <c r="G55" s="196">
        <v>22</v>
      </c>
      <c r="H55" s="196">
        <f t="shared" si="2"/>
        <v>2815</v>
      </c>
      <c r="I55" s="198">
        <f t="shared" si="3"/>
        <v>0.2028419182948491</v>
      </c>
      <c r="J55" s="197">
        <v>8877</v>
      </c>
      <c r="K55" s="196">
        <v>74</v>
      </c>
      <c r="L55" s="196">
        <f t="shared" si="4"/>
        <v>8951</v>
      </c>
      <c r="M55" s="198">
        <f t="shared" si="5"/>
        <v>0.0018575773008245892</v>
      </c>
      <c r="N55" s="197">
        <v>7172</v>
      </c>
      <c r="O55" s="196">
        <v>46</v>
      </c>
      <c r="P55" s="196">
        <f t="shared" si="6"/>
        <v>7218</v>
      </c>
      <c r="Q55" s="195">
        <f t="shared" si="7"/>
        <v>0.24009420892213917</v>
      </c>
    </row>
    <row r="56" spans="1:17" s="187" customFormat="1" ht="18" customHeight="1">
      <c r="A56" s="201" t="s">
        <v>259</v>
      </c>
      <c r="B56" s="200">
        <v>2815</v>
      </c>
      <c r="C56" s="196">
        <v>55</v>
      </c>
      <c r="D56" s="196">
        <f t="shared" si="0"/>
        <v>2870</v>
      </c>
      <c r="E56" s="199">
        <f t="shared" si="1"/>
        <v>0.0017387637692521136</v>
      </c>
      <c r="F56" s="197">
        <v>2926</v>
      </c>
      <c r="G56" s="196">
        <v>28</v>
      </c>
      <c r="H56" s="196">
        <f t="shared" si="2"/>
        <v>2954</v>
      </c>
      <c r="I56" s="198">
        <f t="shared" si="3"/>
        <v>-0.028436018957345932</v>
      </c>
      <c r="J56" s="197">
        <v>8249</v>
      </c>
      <c r="K56" s="196">
        <v>206</v>
      </c>
      <c r="L56" s="196">
        <f t="shared" si="4"/>
        <v>8455</v>
      </c>
      <c r="M56" s="198">
        <f t="shared" si="5"/>
        <v>0.0017546437357247124</v>
      </c>
      <c r="N56" s="197">
        <v>8135</v>
      </c>
      <c r="O56" s="196">
        <v>199</v>
      </c>
      <c r="P56" s="196">
        <f t="shared" si="6"/>
        <v>8334</v>
      </c>
      <c r="Q56" s="195">
        <f t="shared" si="7"/>
        <v>0.01451883849292046</v>
      </c>
    </row>
    <row r="57" spans="1:17" s="187" customFormat="1" ht="18" customHeight="1">
      <c r="A57" s="201" t="s">
        <v>260</v>
      </c>
      <c r="B57" s="200">
        <v>1380</v>
      </c>
      <c r="C57" s="196">
        <v>1322</v>
      </c>
      <c r="D57" s="196">
        <f t="shared" si="0"/>
        <v>2702</v>
      </c>
      <c r="E57" s="199">
        <f t="shared" si="1"/>
        <v>0.0016369824754422337</v>
      </c>
      <c r="F57" s="197">
        <v>1205</v>
      </c>
      <c r="G57" s="196">
        <v>965</v>
      </c>
      <c r="H57" s="196">
        <f t="shared" si="2"/>
        <v>2170</v>
      </c>
      <c r="I57" s="198">
        <f t="shared" si="3"/>
        <v>0.2451612903225806</v>
      </c>
      <c r="J57" s="197">
        <v>4439</v>
      </c>
      <c r="K57" s="196">
        <v>3740</v>
      </c>
      <c r="L57" s="196">
        <f t="shared" si="4"/>
        <v>8179</v>
      </c>
      <c r="M57" s="198">
        <f t="shared" si="5"/>
        <v>0.0016973661874030068</v>
      </c>
      <c r="N57" s="197">
        <v>4163</v>
      </c>
      <c r="O57" s="196">
        <v>3747</v>
      </c>
      <c r="P57" s="196">
        <f t="shared" si="6"/>
        <v>7910</v>
      </c>
      <c r="Q57" s="195">
        <f t="shared" si="7"/>
        <v>0.03400758533501902</v>
      </c>
    </row>
    <row r="58" spans="1:17" s="187" customFormat="1" ht="18" customHeight="1" thickBot="1">
      <c r="A58" s="194" t="s">
        <v>261</v>
      </c>
      <c r="B58" s="193">
        <v>149430</v>
      </c>
      <c r="C58" s="189">
        <v>39950</v>
      </c>
      <c r="D58" s="189">
        <f t="shared" si="0"/>
        <v>189380</v>
      </c>
      <c r="E58" s="192">
        <f t="shared" si="1"/>
        <v>0.11473417512925618</v>
      </c>
      <c r="F58" s="190">
        <v>146912</v>
      </c>
      <c r="G58" s="189">
        <v>38717</v>
      </c>
      <c r="H58" s="189">
        <f t="shared" si="2"/>
        <v>185629</v>
      </c>
      <c r="I58" s="191">
        <f t="shared" si="3"/>
        <v>0.02020697197097432</v>
      </c>
      <c r="J58" s="190">
        <v>463382</v>
      </c>
      <c r="K58" s="189">
        <v>116198</v>
      </c>
      <c r="L58" s="189">
        <f t="shared" si="4"/>
        <v>579580</v>
      </c>
      <c r="M58" s="191">
        <f t="shared" si="5"/>
        <v>0.12027870092860188</v>
      </c>
      <c r="N58" s="190">
        <v>442630</v>
      </c>
      <c r="O58" s="189">
        <v>110308</v>
      </c>
      <c r="P58" s="189">
        <f t="shared" si="6"/>
        <v>552938</v>
      </c>
      <c r="Q58" s="188">
        <f t="shared" si="7"/>
        <v>0.04818261721929051</v>
      </c>
    </row>
    <row r="59" ht="15" thickTop="1">
      <c r="A59" s="121" t="s">
        <v>49</v>
      </c>
    </row>
    <row r="60" ht="14.25" customHeight="1">
      <c r="A60" s="94" t="s">
        <v>48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9:Q65536 I59:I65536 I3 Q3">
    <cfRule type="cellIs" priority="2" dxfId="91" operator="lessThan" stopIfTrue="1">
      <formula>0</formula>
    </cfRule>
  </conditionalFormatting>
  <conditionalFormatting sqref="Q8:Q58 I8:I58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2014-06-24T14:24:27Z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AEVVZYF6TF2M-634-552</vt:lpwstr>
  </property>
  <property fmtid="{D5CDD505-2E9C-101B-9397-08002B2CF9AE}" pid="3" name="_dlc_DocIdItemGuid">
    <vt:lpwstr>53f3e9ad-8306-435e-9fd0-fe8799e704fc</vt:lpwstr>
  </property>
  <property fmtid="{D5CDD505-2E9C-101B-9397-08002B2CF9AE}" pid="4" name="_dlc_DocIdUrl">
    <vt:lpwstr>http://www.aerocivil.gov.co/AAeronautica/Estadisticas/TAereo/EOperacionales/BolPubAnte/_layouts/DocIdRedir.aspx?ID=AEVVZYF6TF2M-634-552, AEVVZYF6TF2M-634-552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132.000000000000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